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29"/>
  <workbookPr/>
  <mc:AlternateContent xmlns:mc="http://schemas.openxmlformats.org/markup-compatibility/2006">
    <mc:Choice Requires="x15">
      <x15ac:absPath xmlns:x15ac="http://schemas.microsoft.com/office/spreadsheetml/2010/11/ac" url="C:\Users\pschl\Documents\111 A4DD\Operating Docs\New CC Materials\"/>
    </mc:Choice>
  </mc:AlternateContent>
  <xr:revisionPtr revIDLastSave="0" documentId="13_ncr:1_{8E07D183-0020-4BDD-9C65-BFC9D542F76A}" xr6:coauthVersionLast="47" xr6:coauthVersionMax="47" xr10:uidLastSave="{00000000-0000-0000-0000-000000000000}"/>
  <bookViews>
    <workbookView xWindow="14303" yWindow="-98" windowWidth="21795" windowHeight="13875" xr2:uid="{00000000-000D-0000-FFFF-FFFF00000000}"/>
  </bookViews>
  <sheets>
    <sheet name="Company_Profile" sheetId="2" r:id="rId1"/>
    <sheet name="Sheet1" sheetId="4" r:id="rId2"/>
    <sheet name="Variables" sheetId="3" state="veryHidden" r:id="rId3"/>
  </sheets>
  <externalReferences>
    <externalReference r:id="rId4"/>
    <externalReference r:id="rId5"/>
  </externalReferences>
  <definedNames>
    <definedName name="_Example" hidden="1">Variables!$B$1</definedName>
    <definedName name="_xlnm._FilterDatabase" localSheetId="0" hidden="1">Company_Profile!$B$14:$C$17</definedName>
    <definedName name="_Look" hidden="1">Variables!$B$4</definedName>
    <definedName name="_Series" hidden="1">Variables!$B$3</definedName>
    <definedName name="_Shading" hidden="1">Variables!$B$2</definedName>
    <definedName name="Agree">Sheet1!$B$118:$B$119</definedName>
    <definedName name="DATA_01" hidden="1">Company_Profile!#REF!</definedName>
    <definedName name="DATA_02" hidden="1">Company_Profile!$C$6:$C$10</definedName>
    <definedName name="DATA_03" hidden="1">Company_Profile!#REF!</definedName>
    <definedName name="DATA_04" hidden="1">Company_Profile!$C$15</definedName>
    <definedName name="DATA_05" hidden="1">Company_Profile!$C$17:$C$17</definedName>
    <definedName name="DATA_06" hidden="1">Company_Profile!#REF!</definedName>
    <definedName name="DATA_07" hidden="1">Company_Profile!#REF!</definedName>
    <definedName name="DATA_08" hidden="1">Company_Profile!#REF!</definedName>
    <definedName name="Interest">Sheet1!$B$125:$B$129</definedName>
    <definedName name="IntroPrintArea" hidden="1">#REF!</definedName>
    <definedName name="LienBankrupt">Sheet1!$A$101:$A$103</definedName>
    <definedName name="Look1Area">#REF!</definedName>
    <definedName name="Look2Area">#REF!</definedName>
    <definedName name="Look3Area">#REF!</definedName>
    <definedName name="Look4Area">#REF!</definedName>
    <definedName name="Look5Area">#REF!</definedName>
    <definedName name="_xlnm.Print_Area" localSheetId="0">Company_Profile!$A$1:$H$102</definedName>
    <definedName name="RevA">[1]Sheet1!$A$103:$A$104</definedName>
    <definedName name="TemplatePrintArea">Company_Profile!$B$2:$G$21</definedName>
    <definedName name="YesNo" localSheetId="0">Sheet1!$A$98:$A$99</definedName>
    <definedName name="YesNoNA">[2]Sheet1!$A$103:$A$104</definedName>
    <definedName name="YesNoSome">Sheet1!$A$105:$A$107</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18" i="4" l="1"/>
  <c r="E41" i="4" l="1"/>
  <c r="E40" i="4"/>
  <c r="E39" i="4"/>
  <c r="E37" i="4"/>
  <c r="E38" i="4"/>
  <c r="E36" i="4"/>
  <c r="E35" i="4"/>
  <c r="E33" i="4"/>
  <c r="E34" i="4"/>
  <c r="E32" i="4"/>
  <c r="E31" i="4"/>
  <c r="E30" i="4"/>
  <c r="F34" i="4"/>
  <c r="F33" i="4"/>
  <c r="F32" i="4"/>
  <c r="F31" i="4"/>
  <c r="F30" i="4"/>
  <c r="F41" i="4"/>
  <c r="F40" i="4"/>
  <c r="F39" i="4"/>
  <c r="F38" i="4"/>
  <c r="F37" i="4"/>
  <c r="F36" i="4"/>
  <c r="B36" i="4"/>
  <c r="B34" i="4"/>
  <c r="B33" i="4"/>
  <c r="B31" i="4"/>
  <c r="B30" i="4"/>
  <c r="B29" i="4"/>
  <c r="B28" i="4"/>
  <c r="B27" i="4"/>
  <c r="B26" i="4"/>
  <c r="B25" i="4"/>
  <c r="B24" i="4"/>
  <c r="B19" i="4"/>
  <c r="B17" i="4"/>
  <c r="B16" i="4"/>
  <c r="B15" i="4"/>
  <c r="B14" i="4"/>
  <c r="B13" i="4"/>
  <c r="B12" i="4"/>
  <c r="B11" i="4"/>
  <c r="B10" i="4"/>
  <c r="B43" i="4"/>
  <c r="B42" i="4"/>
  <c r="B41" i="4"/>
  <c r="B40" i="4"/>
  <c r="B39" i="4"/>
  <c r="C36" i="4"/>
  <c r="A42" i="4"/>
  <c r="A41" i="4"/>
  <c r="A40" i="4"/>
  <c r="A39" i="4"/>
  <c r="C3" i="4"/>
  <c r="C2" i="4"/>
  <c r="C16" i="4"/>
  <c r="C15" i="4"/>
  <c r="C14" i="4"/>
  <c r="C13" i="4"/>
  <c r="C12" i="4"/>
  <c r="C11" i="4"/>
  <c r="C10" i="4"/>
  <c r="C9" i="4"/>
  <c r="C8" i="4"/>
  <c r="C7" i="4"/>
  <c r="C6" i="4"/>
  <c r="C5" i="4"/>
  <c r="C4" i="4"/>
  <c r="C32" i="4"/>
  <c r="C31" i="4"/>
  <c r="C29" i="4"/>
  <c r="C30" i="4"/>
  <c r="C27" i="4"/>
  <c r="C28" i="4"/>
  <c r="C26" i="4"/>
  <c r="C25" i="4"/>
  <c r="C24" i="4"/>
  <c r="C23" i="4"/>
  <c r="C22" i="4"/>
  <c r="C21" i="4"/>
  <c r="C20" i="4"/>
  <c r="C18" i="4"/>
  <c r="C19" i="4"/>
  <c r="B7" i="4"/>
  <c r="B6" i="4"/>
  <c r="B5" i="4"/>
  <c r="B4" i="4"/>
  <c r="B3" i="4"/>
  <c r="B2" i="4"/>
  <c r="A20" i="4"/>
  <c r="A19" i="4"/>
  <c r="A18" i="4"/>
  <c r="A17" i="4"/>
  <c r="A16" i="4"/>
  <c r="A14" i="4"/>
  <c r="A13" i="4"/>
  <c r="A12" i="4"/>
  <c r="A11" i="4"/>
  <c r="A10" i="4"/>
  <c r="A9" i="4"/>
  <c r="A8" i="4"/>
  <c r="A7" i="4"/>
  <c r="A6" i="4"/>
  <c r="A5" i="4"/>
  <c r="A4" i="4"/>
  <c r="A3" i="4"/>
  <c r="A2" i="4"/>
  <c r="A15"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Peter Schlactus</author>
  </authors>
  <commentList>
    <comment ref="A25" authorId="0" shapeId="0" xr:uid="{E795261F-92CA-41A1-AC34-10CAE94E7F6A}">
      <text>
        <r>
          <rPr>
            <b/>
            <sz val="9"/>
            <color indexed="81"/>
            <rFont val="Tahoma"/>
            <family val="2"/>
          </rPr>
          <t>Peter Schlactus:</t>
        </r>
        <r>
          <rPr>
            <sz val="9"/>
            <color indexed="81"/>
            <rFont val="Tahoma"/>
            <family val="2"/>
          </rPr>
          <t xml:space="preserve">
Training on use of communications equipment, proper completion of paperwork or customer policies/procedures is not a big deal.</t>
        </r>
      </text>
    </comment>
  </commentList>
</comments>
</file>

<file path=xl/sharedStrings.xml><?xml version="1.0" encoding="utf-8"?>
<sst xmlns="http://schemas.openxmlformats.org/spreadsheetml/2006/main" count="171" uniqueCount="166">
  <si>
    <t>_Example</t>
  </si>
  <si>
    <t>_Shading</t>
  </si>
  <si>
    <t>_Series</t>
  </si>
  <si>
    <t>_Look</t>
  </si>
  <si>
    <t>OfficeReady 3.0</t>
  </si>
  <si>
    <t>BASICS</t>
  </si>
  <si>
    <t>Yes</t>
  </si>
  <si>
    <t>No</t>
  </si>
  <si>
    <t>Yes during past 5 years</t>
  </si>
  <si>
    <t>Yes over 5 years ago</t>
  </si>
  <si>
    <t>Required fields are indicated with an asterisk ( * )</t>
  </si>
  <si>
    <t>OPERATIONS</t>
  </si>
  <si>
    <t>High</t>
  </si>
  <si>
    <t>Medium</t>
  </si>
  <si>
    <t>Low</t>
  </si>
  <si>
    <r>
      <rPr>
        <sz val="8"/>
        <color rgb="FFFF0000"/>
        <rFont val="Verdana"/>
        <family val="2"/>
        <scheme val="minor"/>
      </rPr>
      <t>*</t>
    </r>
    <r>
      <rPr>
        <sz val="8"/>
        <color theme="1"/>
        <rFont val="Verdana"/>
        <family val="2"/>
        <scheme val="minor"/>
      </rPr>
      <t>Today's Date</t>
    </r>
  </si>
  <si>
    <r>
      <rPr>
        <sz val="8"/>
        <color rgb="FFFF0000"/>
        <rFont val="Verdana"/>
        <family val="2"/>
        <scheme val="minor"/>
      </rPr>
      <t>*</t>
    </r>
    <r>
      <rPr>
        <sz val="8"/>
        <color theme="1"/>
        <rFont val="Verdana"/>
        <family val="2"/>
        <scheme val="minor"/>
      </rPr>
      <t>Name(s) of Owner(s)</t>
    </r>
  </si>
  <si>
    <r>
      <rPr>
        <sz val="8"/>
        <color rgb="FFFF0000"/>
        <rFont val="Verdana"/>
        <family val="2"/>
        <scheme val="minor"/>
      </rPr>
      <t>*</t>
    </r>
    <r>
      <rPr>
        <sz val="8"/>
        <color theme="1"/>
        <rFont val="Verdana"/>
        <family val="2"/>
        <scheme val="minor"/>
      </rPr>
      <t>Years in Delivery Bus.</t>
    </r>
  </si>
  <si>
    <r>
      <rPr>
        <sz val="8"/>
        <color rgb="FFFF0000"/>
        <rFont val="Verdana"/>
        <family val="2"/>
        <scheme val="minor"/>
      </rPr>
      <t>*</t>
    </r>
    <r>
      <rPr>
        <sz val="8"/>
        <color theme="1"/>
        <rFont val="Verdana"/>
        <family val="2"/>
        <scheme val="minor"/>
      </rPr>
      <t>Title</t>
    </r>
  </si>
  <si>
    <r>
      <rPr>
        <sz val="8"/>
        <color rgb="FFFF0000"/>
        <rFont val="Verdana"/>
        <family val="2"/>
        <scheme val="minor"/>
      </rPr>
      <t>*</t>
    </r>
    <r>
      <rPr>
        <sz val="8"/>
        <color theme="1"/>
        <rFont val="Verdana"/>
        <family val="2"/>
        <scheme val="minor"/>
      </rPr>
      <t>Telephone</t>
    </r>
  </si>
  <si>
    <r>
      <rPr>
        <sz val="8"/>
        <color rgb="FFFF0000"/>
        <rFont val="Verdana"/>
        <family val="2"/>
        <scheme val="minor"/>
      </rPr>
      <t>*</t>
    </r>
    <r>
      <rPr>
        <sz val="8"/>
        <color theme="1"/>
        <rFont val="Verdana"/>
        <family val="2"/>
        <scheme val="minor"/>
      </rPr>
      <t>Email</t>
    </r>
  </si>
  <si>
    <r>
      <rPr>
        <sz val="8"/>
        <color rgb="FFFF0000"/>
        <rFont val="Verdana"/>
        <family val="2"/>
        <scheme val="minor"/>
      </rPr>
      <t>*</t>
    </r>
    <r>
      <rPr>
        <sz val="8"/>
        <color theme="1"/>
        <rFont val="Verdana"/>
        <family val="2"/>
        <scheme val="minor"/>
      </rPr>
      <t>Name</t>
    </r>
  </si>
  <si>
    <r>
      <rPr>
        <sz val="8"/>
        <color rgb="FFFF0000"/>
        <rFont val="Verdana"/>
        <family val="2"/>
        <scheme val="minor"/>
      </rPr>
      <t>*</t>
    </r>
    <r>
      <rPr>
        <sz val="8"/>
        <color theme="1"/>
        <rFont val="Verdana"/>
        <family val="2"/>
        <scheme val="minor"/>
      </rPr>
      <t>Person Completing Profile:</t>
    </r>
  </si>
  <si>
    <r>
      <rPr>
        <sz val="8"/>
        <color rgb="FFFF0000"/>
        <rFont val="Verdana"/>
        <family val="2"/>
        <scheme val="minor"/>
      </rPr>
      <t>*</t>
    </r>
    <r>
      <rPr>
        <sz val="8"/>
        <color theme="1"/>
        <rFont val="Verdana"/>
        <family val="2"/>
        <scheme val="minor"/>
      </rPr>
      <t>Zip Code</t>
    </r>
  </si>
  <si>
    <r>
      <rPr>
        <sz val="8"/>
        <color rgb="FFFF0000"/>
        <rFont val="Verdana"/>
        <family val="2"/>
        <scheme val="minor"/>
      </rPr>
      <t>*</t>
    </r>
    <r>
      <rPr>
        <sz val="8"/>
        <color theme="1"/>
        <rFont val="Verdana"/>
        <family val="2"/>
        <scheme val="minor"/>
      </rPr>
      <t>State</t>
    </r>
  </si>
  <si>
    <r>
      <rPr>
        <sz val="8"/>
        <color rgb="FFFF0000"/>
        <rFont val="Verdana"/>
        <family val="2"/>
        <scheme val="minor"/>
      </rPr>
      <t>*</t>
    </r>
    <r>
      <rPr>
        <sz val="8"/>
        <color theme="1"/>
        <rFont val="Verdana"/>
        <family val="2"/>
        <scheme val="minor"/>
      </rPr>
      <t>City</t>
    </r>
  </si>
  <si>
    <r>
      <rPr>
        <sz val="8"/>
        <color rgb="FFFF0000"/>
        <rFont val="Verdana"/>
        <family val="2"/>
        <scheme val="minor"/>
      </rPr>
      <t>*</t>
    </r>
    <r>
      <rPr>
        <sz val="8"/>
        <color theme="1"/>
        <rFont val="Verdana"/>
        <family val="2"/>
        <scheme val="minor"/>
      </rPr>
      <t>Headquarters Address:</t>
    </r>
  </si>
  <si>
    <r>
      <t xml:space="preserve">  </t>
    </r>
    <r>
      <rPr>
        <sz val="8"/>
        <color rgb="FFFF0000"/>
        <rFont val="Verdana"/>
        <family val="2"/>
        <scheme val="minor"/>
      </rPr>
      <t xml:space="preserve"> *</t>
    </r>
    <r>
      <rPr>
        <sz val="8"/>
        <color theme="1"/>
        <rFont val="Verdana"/>
        <family val="2"/>
        <scheme val="minor"/>
      </rPr>
      <t>Under 3 hours</t>
    </r>
  </si>
  <si>
    <r>
      <t xml:space="preserve">   </t>
    </r>
    <r>
      <rPr>
        <sz val="8"/>
        <color rgb="FFFF0000"/>
        <rFont val="Verdana"/>
        <family val="2"/>
        <scheme val="minor"/>
      </rPr>
      <t>*</t>
    </r>
    <r>
      <rPr>
        <sz val="8"/>
        <color theme="1"/>
        <rFont val="Verdana"/>
        <family val="2"/>
        <scheme val="minor"/>
      </rPr>
      <t>Same Day (&gt; 3 hrs)</t>
    </r>
  </si>
  <si>
    <r>
      <t xml:space="preserve">  </t>
    </r>
    <r>
      <rPr>
        <sz val="8"/>
        <color rgb="FFFF0000"/>
        <rFont val="Verdana"/>
        <family val="2"/>
        <scheme val="minor"/>
      </rPr>
      <t xml:space="preserve"> *</t>
    </r>
    <r>
      <rPr>
        <sz val="8"/>
        <color theme="1"/>
        <rFont val="Verdana"/>
        <family val="2"/>
        <scheme val="minor"/>
      </rPr>
      <t>Overnight / Next Day</t>
    </r>
  </si>
  <si>
    <r>
      <t xml:space="preserve">  </t>
    </r>
    <r>
      <rPr>
        <sz val="8"/>
        <color rgb="FFFF0000"/>
        <rFont val="Verdana"/>
        <family val="2"/>
        <scheme val="minor"/>
      </rPr>
      <t xml:space="preserve"> *</t>
    </r>
    <r>
      <rPr>
        <sz val="8"/>
        <color theme="1"/>
        <rFont val="Verdana"/>
        <family val="2"/>
        <scheme val="minor"/>
      </rPr>
      <t>Longer</t>
    </r>
  </si>
  <si>
    <r>
      <t xml:space="preserve">  </t>
    </r>
    <r>
      <rPr>
        <sz val="8"/>
        <color rgb="FFFF0000"/>
        <rFont val="Verdana"/>
        <family val="2"/>
        <scheme val="minor"/>
      </rPr>
      <t xml:space="preserve"> *</t>
    </r>
    <r>
      <rPr>
        <sz val="8"/>
        <color theme="1"/>
        <rFont val="Verdana"/>
        <family val="2"/>
        <scheme val="minor"/>
      </rPr>
      <t>Up to 50 lbs.</t>
    </r>
  </si>
  <si>
    <r>
      <t xml:space="preserve">   </t>
    </r>
    <r>
      <rPr>
        <sz val="8"/>
        <color rgb="FFFF0000"/>
        <rFont val="Verdana"/>
        <family val="2"/>
        <scheme val="minor"/>
      </rPr>
      <t>*</t>
    </r>
    <r>
      <rPr>
        <sz val="8"/>
        <color theme="1"/>
        <rFont val="Verdana"/>
        <family val="2"/>
        <scheme val="minor"/>
      </rPr>
      <t>51-100 lbs.</t>
    </r>
  </si>
  <si>
    <r>
      <t xml:space="preserve">  </t>
    </r>
    <r>
      <rPr>
        <sz val="8"/>
        <color rgb="FFFF0000"/>
        <rFont val="Verdana"/>
        <family val="2"/>
        <scheme val="minor"/>
      </rPr>
      <t xml:space="preserve"> *</t>
    </r>
    <r>
      <rPr>
        <sz val="8"/>
        <color theme="1"/>
        <rFont val="Verdana"/>
        <family val="2"/>
        <scheme val="minor"/>
      </rPr>
      <t>100-200 lbs.</t>
    </r>
  </si>
  <si>
    <r>
      <t xml:space="preserve">   </t>
    </r>
    <r>
      <rPr>
        <sz val="8"/>
        <color rgb="FFFF0000"/>
        <rFont val="Verdana"/>
        <family val="2"/>
        <scheme val="minor"/>
      </rPr>
      <t>*</t>
    </r>
    <r>
      <rPr>
        <sz val="8"/>
        <color theme="1"/>
        <rFont val="Verdana"/>
        <family val="2"/>
        <scheme val="minor"/>
      </rPr>
      <t>Over 200 lbs.</t>
    </r>
  </si>
  <si>
    <r>
      <t xml:space="preserve">  </t>
    </r>
    <r>
      <rPr>
        <sz val="8"/>
        <color rgb="FFFF0000"/>
        <rFont val="Verdana"/>
        <family val="2"/>
        <scheme val="minor"/>
      </rPr>
      <t xml:space="preserve"> *</t>
    </r>
    <r>
      <rPr>
        <sz val="8"/>
        <color theme="1"/>
        <rFont val="Verdana"/>
        <family val="2"/>
        <scheme val="minor"/>
      </rPr>
      <t>Up to 50 miles</t>
    </r>
  </si>
  <si>
    <r>
      <rPr>
        <sz val="8"/>
        <color rgb="FFFF0000"/>
        <rFont val="Verdana"/>
        <family val="2"/>
        <scheme val="minor"/>
      </rPr>
      <t xml:space="preserve">   *</t>
    </r>
    <r>
      <rPr>
        <sz val="8"/>
        <color theme="1"/>
        <rFont val="Verdana"/>
        <family val="2"/>
        <scheme val="minor"/>
      </rPr>
      <t>100-200 miles</t>
    </r>
  </si>
  <si>
    <r>
      <t xml:space="preserve">   </t>
    </r>
    <r>
      <rPr>
        <sz val="8"/>
        <color rgb="FFFF0000"/>
        <rFont val="Verdana"/>
        <family val="2"/>
        <scheme val="minor"/>
      </rPr>
      <t>*</t>
    </r>
    <r>
      <rPr>
        <sz val="8"/>
        <color theme="1"/>
        <rFont val="Verdana"/>
        <family val="2"/>
        <scheme val="minor"/>
      </rPr>
      <t>51-100 miles</t>
    </r>
  </si>
  <si>
    <r>
      <t xml:space="preserve">   </t>
    </r>
    <r>
      <rPr>
        <sz val="8"/>
        <color rgb="FFFF0000"/>
        <rFont val="Verdana"/>
        <family val="2"/>
        <scheme val="minor"/>
      </rPr>
      <t>*</t>
    </r>
    <r>
      <rPr>
        <sz val="8"/>
        <color theme="1"/>
        <rFont val="Verdana"/>
        <family val="2"/>
        <scheme val="minor"/>
      </rPr>
      <t>Over 200 miles</t>
    </r>
  </si>
  <si>
    <r>
      <rPr>
        <sz val="8"/>
        <color rgb="FFFF0000"/>
        <rFont val="Verdana"/>
        <family val="2"/>
        <scheme val="minor"/>
      </rPr>
      <t>*</t>
    </r>
    <r>
      <rPr>
        <sz val="8"/>
        <rFont val="Verdana"/>
        <family val="2"/>
        <scheme val="minor"/>
      </rPr>
      <t xml:space="preserve">Total </t>
    </r>
    <r>
      <rPr>
        <sz val="8"/>
        <color theme="1"/>
        <rFont val="Verdana"/>
        <family val="2"/>
        <scheme val="minor"/>
      </rPr>
      <t>Annual Gross Revenues</t>
    </r>
  </si>
  <si>
    <r>
      <rPr>
        <sz val="8"/>
        <color rgb="FFFF0000"/>
        <rFont val="Verdana"/>
        <family val="2"/>
        <scheme val="minor"/>
      </rPr>
      <t xml:space="preserve">   *</t>
    </r>
    <r>
      <rPr>
        <sz val="8"/>
        <color theme="1"/>
        <rFont val="Verdana"/>
        <family val="2"/>
        <scheme val="minor"/>
      </rPr>
      <t>Cargo Van / Pickup Truck</t>
    </r>
  </si>
  <si>
    <r>
      <t xml:space="preserve">   </t>
    </r>
    <r>
      <rPr>
        <sz val="8"/>
        <color rgb="FFFF0000"/>
        <rFont val="Verdana"/>
        <family val="2"/>
        <scheme val="minor"/>
      </rPr>
      <t>*</t>
    </r>
    <r>
      <rPr>
        <sz val="8"/>
        <color theme="1"/>
        <rFont val="Verdana"/>
        <family val="2"/>
        <scheme val="minor"/>
      </rPr>
      <t>Small Box Truck / Step Van</t>
    </r>
  </si>
  <si>
    <r>
      <t xml:space="preserve">   </t>
    </r>
    <r>
      <rPr>
        <sz val="8"/>
        <color rgb="FFFF0000"/>
        <rFont val="Verdana"/>
        <family val="2"/>
        <scheme val="minor"/>
      </rPr>
      <t>*</t>
    </r>
    <r>
      <rPr>
        <sz val="8"/>
        <color theme="1"/>
        <rFont val="Verdana"/>
        <family val="2"/>
        <scheme val="minor"/>
      </rPr>
      <t>Heavy Box Truck</t>
    </r>
  </si>
  <si>
    <r>
      <t xml:space="preserve">   </t>
    </r>
    <r>
      <rPr>
        <sz val="8"/>
        <color rgb="FFFF0000"/>
        <rFont val="Verdana"/>
        <family val="2"/>
        <scheme val="minor"/>
      </rPr>
      <t>*</t>
    </r>
    <r>
      <rPr>
        <sz val="8"/>
        <color theme="1"/>
        <rFont val="Verdana"/>
        <family val="2"/>
        <scheme val="minor"/>
      </rPr>
      <t>Tractor-Trailer</t>
    </r>
  </si>
  <si>
    <r>
      <t xml:space="preserve">   </t>
    </r>
    <r>
      <rPr>
        <sz val="8"/>
        <color rgb="FFFF0000"/>
        <rFont val="Verdana"/>
        <family val="2"/>
        <scheme val="minor"/>
      </rPr>
      <t>*</t>
    </r>
    <r>
      <rPr>
        <sz val="8"/>
        <color theme="1"/>
        <rFont val="Verdana"/>
        <family val="2"/>
        <scheme val="minor"/>
      </rPr>
      <t>Other (describe below if any)</t>
    </r>
  </si>
  <si>
    <r>
      <rPr>
        <sz val="8"/>
        <color rgb="FFFF0000"/>
        <rFont val="Verdana"/>
        <family val="2"/>
        <scheme val="minor"/>
      </rPr>
      <t>*</t>
    </r>
    <r>
      <rPr>
        <sz val="8"/>
        <color theme="1"/>
        <rFont val="Verdana"/>
        <family val="2"/>
        <scheme val="minor"/>
      </rPr>
      <t>Min. years licensed</t>
    </r>
  </si>
  <si>
    <r>
      <rPr>
        <sz val="8"/>
        <color rgb="FFFF0000"/>
        <rFont val="Verdana"/>
        <family val="2"/>
        <scheme val="minor"/>
      </rPr>
      <t>*</t>
    </r>
    <r>
      <rPr>
        <sz val="8"/>
        <color theme="1"/>
        <rFont val="Verdana"/>
        <family val="2"/>
        <scheme val="minor"/>
      </rPr>
      <t>Maximum age</t>
    </r>
  </si>
  <si>
    <r>
      <rPr>
        <sz val="8"/>
        <color rgb="FFFF0000"/>
        <rFont val="Verdana"/>
        <family val="2"/>
        <scheme val="minor"/>
      </rPr>
      <t>*</t>
    </r>
    <r>
      <rPr>
        <sz val="8"/>
        <color theme="1"/>
        <rFont val="Verdana"/>
        <family val="2"/>
        <scheme val="minor"/>
      </rPr>
      <t>Minimum age</t>
    </r>
  </si>
  <si>
    <r>
      <rPr>
        <sz val="8"/>
        <color rgb="FFFF0000"/>
        <rFont val="Verdana"/>
        <family val="2"/>
        <scheme val="minor"/>
      </rPr>
      <t>*</t>
    </r>
    <r>
      <rPr>
        <sz val="8"/>
        <color theme="1"/>
        <rFont val="Verdana"/>
        <family val="2"/>
        <scheme val="minor"/>
      </rPr>
      <t>Annual MVR re-check?</t>
    </r>
  </si>
  <si>
    <t xml:space="preserve">EQUIPMENT  </t>
  </si>
  <si>
    <t>CERTIFICATION</t>
  </si>
  <si>
    <t>Agree</t>
  </si>
  <si>
    <t>Disagree</t>
  </si>
  <si>
    <r>
      <rPr>
        <sz val="8"/>
        <color rgb="FFFF0000"/>
        <rFont val="Verdana"/>
        <family val="2"/>
        <scheme val="minor"/>
      </rPr>
      <t>*</t>
    </r>
    <r>
      <rPr>
        <sz val="8"/>
        <color theme="1"/>
        <rFont val="Verdana"/>
        <family val="2"/>
        <scheme val="minor"/>
      </rPr>
      <t xml:space="preserve">Do drivers use a forklift or other </t>
    </r>
  </si>
  <si>
    <t xml:space="preserve"> heavy cargo handling equipment?</t>
  </si>
  <si>
    <t>Provide details on any "Yes" answer above:</t>
  </si>
  <si>
    <r>
      <rPr>
        <sz val="8"/>
        <color rgb="FFFF0000"/>
        <rFont val="Verdana"/>
        <family val="2"/>
        <scheme val="minor"/>
      </rPr>
      <t>*</t>
    </r>
    <r>
      <rPr>
        <sz val="8"/>
        <rFont val="Verdana"/>
        <family val="2"/>
        <scheme val="minor"/>
      </rPr>
      <t>Min. delivery experience</t>
    </r>
  </si>
  <si>
    <t>Pay attention to pop-up boxes with tips.</t>
  </si>
  <si>
    <t>Yes - some</t>
  </si>
  <si>
    <t>Yes - all</t>
  </si>
  <si>
    <r>
      <rPr>
        <sz val="8"/>
        <color rgb="FFFF0000"/>
        <rFont val="Verdana"/>
        <family val="2"/>
        <scheme val="minor"/>
      </rPr>
      <t>*</t>
    </r>
    <r>
      <rPr>
        <sz val="8"/>
        <color theme="1"/>
        <rFont val="Verdana"/>
        <family val="2"/>
        <scheme val="minor"/>
      </rPr>
      <t>I certify I have personally completed this profile questionnaire and the information in it is true.</t>
    </r>
  </si>
  <si>
    <t>NOTES</t>
  </si>
  <si>
    <t>n/a</t>
  </si>
  <si>
    <t>Name</t>
  </si>
  <si>
    <t>Email</t>
  </si>
  <si>
    <t>Telephone</t>
  </si>
  <si>
    <t>Title</t>
  </si>
  <si>
    <t>Company 2</t>
  </si>
  <si>
    <r>
      <rPr>
        <sz val="8"/>
        <color rgb="FFFF0000"/>
        <rFont val="Verdana"/>
        <family val="2"/>
        <scheme val="minor"/>
      </rPr>
      <t>*</t>
    </r>
    <r>
      <rPr>
        <sz val="8"/>
        <color theme="1"/>
        <rFont val="Verdana"/>
        <family val="2"/>
        <scheme val="minor"/>
      </rPr>
      <t>Max. violations allowed</t>
    </r>
  </si>
  <si>
    <r>
      <rPr>
        <sz val="8"/>
        <color rgb="FFFF0000"/>
        <rFont val="Verdana"/>
        <family val="2"/>
        <scheme val="minor"/>
      </rPr>
      <t>*</t>
    </r>
    <r>
      <rPr>
        <sz val="8"/>
        <color theme="1"/>
        <rFont val="Verdana"/>
        <family val="2"/>
        <scheme val="minor"/>
      </rPr>
      <t>Max. accidents allowed</t>
    </r>
  </si>
  <si>
    <r>
      <rPr>
        <sz val="8"/>
        <color rgb="FFFF0000"/>
        <rFont val="Verdana"/>
        <family val="2"/>
        <scheme val="minor"/>
      </rPr>
      <t>*</t>
    </r>
    <r>
      <rPr>
        <sz val="8"/>
        <color theme="1"/>
        <rFont val="Verdana"/>
        <family val="2"/>
        <scheme val="minor"/>
      </rPr>
      <t>MVR: 3+ years checked?</t>
    </r>
  </si>
  <si>
    <t xml:space="preserve">   CONTACT for INSURANCE CLAIMS</t>
  </si>
  <si>
    <t xml:space="preserve">   INSURANCE VENDORS</t>
  </si>
  <si>
    <t>Need More Info</t>
  </si>
  <si>
    <t>CELL / TOPIC</t>
  </si>
  <si>
    <r>
      <t>*</t>
    </r>
    <r>
      <rPr>
        <sz val="8"/>
        <color theme="1"/>
        <rFont val="Verdana"/>
        <family val="2"/>
        <scheme val="minor"/>
      </rPr>
      <t>Does owner drive?</t>
    </r>
  </si>
  <si>
    <r>
      <rPr>
        <sz val="8"/>
        <color rgb="FFFF0000"/>
        <rFont val="Verdana"/>
        <family val="2"/>
        <scheme val="minor"/>
      </rPr>
      <t>*</t>
    </r>
    <r>
      <rPr>
        <sz val="8"/>
        <color theme="1"/>
        <rFont val="Verdana"/>
        <family val="2"/>
        <scheme val="minor"/>
      </rPr>
      <t>Number earning &lt;$275/wk</t>
    </r>
  </si>
  <si>
    <r>
      <rPr>
        <sz val="8"/>
        <color rgb="FFFF0000"/>
        <rFont val="Verdana"/>
        <family val="2"/>
        <scheme val="minor"/>
      </rPr>
      <t>*</t>
    </r>
    <r>
      <rPr>
        <sz val="8"/>
        <color theme="1"/>
        <rFont val="Verdana"/>
        <family val="2"/>
        <scheme val="minor"/>
      </rPr>
      <t>Number with Helpers</t>
    </r>
  </si>
  <si>
    <r>
      <rPr>
        <sz val="8"/>
        <color rgb="FFFF0000"/>
        <rFont val="Verdana"/>
        <family val="2"/>
        <scheme val="minor"/>
      </rPr>
      <t>*</t>
    </r>
    <r>
      <rPr>
        <sz val="8"/>
        <color theme="1"/>
        <rFont val="Verdana"/>
        <family val="2"/>
        <scheme val="minor"/>
      </rPr>
      <t>Your Business Name</t>
    </r>
  </si>
  <si>
    <t xml:space="preserve">  If so, give name(s), # years, satisfaction level:</t>
  </si>
  <si>
    <r>
      <rPr>
        <sz val="8"/>
        <color rgb="FFFF0000"/>
        <rFont val="Verdana"/>
        <family val="2"/>
        <scheme val="minor"/>
      </rPr>
      <t>*</t>
    </r>
    <r>
      <rPr>
        <sz val="8"/>
        <color theme="1"/>
        <rFont val="Verdana"/>
        <family val="2"/>
        <scheme val="minor"/>
      </rPr>
      <t>Do you utilize a TPA, EE Leasing, or PEO?</t>
    </r>
  </si>
  <si>
    <t>ADDITIONAL NOTES - what concerns, needs, or goals do you want our help with?  (optional)</t>
  </si>
  <si>
    <r>
      <rPr>
        <sz val="8"/>
        <color rgb="FFFF0000"/>
        <rFont val="Verdana"/>
        <family val="2"/>
        <scheme val="minor"/>
      </rPr>
      <t>*</t>
    </r>
    <r>
      <rPr>
        <sz val="8"/>
        <color theme="1"/>
        <rFont val="Verdana"/>
        <family val="2"/>
        <scheme val="minor"/>
      </rPr>
      <t>USDOT # or MC# (or "none")</t>
    </r>
  </si>
  <si>
    <t>DRIVER SERVICES - N/A</t>
  </si>
  <si>
    <t>COMPANY SERVICES - N/A</t>
  </si>
  <si>
    <t>G-Column Fields:</t>
  </si>
  <si>
    <t>If "No" give driver manager</t>
  </si>
  <si>
    <t>name and contact info.</t>
  </si>
  <si>
    <r>
      <rPr>
        <sz val="8"/>
        <color rgb="FFFF0000"/>
        <rFont val="Verdana"/>
        <family val="2"/>
        <scheme val="minor"/>
      </rPr>
      <t>*</t>
    </r>
    <r>
      <rPr>
        <sz val="8"/>
        <color theme="1"/>
        <rFont val="Verdana"/>
        <family val="2"/>
        <scheme val="minor"/>
      </rPr>
      <t>Number of Company Locations</t>
    </r>
  </si>
  <si>
    <r>
      <rPr>
        <sz val="8"/>
        <color rgb="FFFF0000"/>
        <rFont val="Verdana"/>
        <family val="2"/>
        <scheme val="minor"/>
      </rPr>
      <t>*</t>
    </r>
    <r>
      <rPr>
        <sz val="8"/>
        <color theme="1"/>
        <rFont val="Verdana"/>
        <family val="2"/>
        <scheme val="minor"/>
      </rPr>
      <t>Describe your Services - include speciality areas and types of goods - and any other services you offer besides delivery.</t>
    </r>
  </si>
  <si>
    <t>Parcel Weight                       (give the % of each)</t>
  </si>
  <si>
    <r>
      <t xml:space="preserve">Delivery Timeframe    </t>
    </r>
    <r>
      <rPr>
        <sz val="7.5"/>
        <color theme="1"/>
        <rFont val="Verdana"/>
        <family val="2"/>
        <scheme val="minor"/>
      </rPr>
      <t xml:space="preserve">            </t>
    </r>
    <r>
      <rPr>
        <sz val="8"/>
        <color theme="1"/>
        <rFont val="Verdana"/>
        <family val="2"/>
        <scheme val="minor"/>
      </rPr>
      <t>(give the % of each)</t>
    </r>
  </si>
  <si>
    <t>Trip Distance                        (give the % of each)</t>
  </si>
  <si>
    <t xml:space="preserve">   A4DD DRIVER SERVICES - indicate your interest</t>
  </si>
  <si>
    <t xml:space="preserve"> SERVICES for COMPANIES - indicate your interest</t>
  </si>
  <si>
    <t>Workers Compensation with no IC audit</t>
  </si>
  <si>
    <t>Contingent Liability Insurance</t>
  </si>
  <si>
    <t>Load Board for overflow/remote jobs</t>
  </si>
  <si>
    <t>Have all IC WC claims been resolved?</t>
  </si>
  <si>
    <t>Any rulings granting ICs WC benefits?</t>
  </si>
  <si>
    <t>Supplemental delivery work</t>
  </si>
  <si>
    <t>Professional Work Clothing</t>
  </si>
  <si>
    <t>Compliance/Skills Training</t>
  </si>
  <si>
    <t>Safety Training</t>
  </si>
  <si>
    <t>Motor Carrier Authority</t>
  </si>
  <si>
    <t>WC claims by ICs in the past 3 years?</t>
  </si>
  <si>
    <t>Please complete this Profile in Excel and send to RCCservices@a4dd.org</t>
  </si>
  <si>
    <t>BASICS (6C-20C)</t>
  </si>
  <si>
    <t>BASICS-DRIVERS (6G-20G)</t>
  </si>
  <si>
    <r>
      <rPr>
        <sz val="8"/>
        <color rgb="FFFF0000"/>
        <rFont val="Verdana"/>
        <family val="2"/>
        <scheme val="minor"/>
      </rPr>
      <t>*</t>
    </r>
    <r>
      <rPr>
        <sz val="8"/>
        <color theme="1"/>
        <rFont val="Verdana"/>
        <family val="2"/>
        <scheme val="minor"/>
      </rPr>
      <t>Manages Drivers?</t>
    </r>
  </si>
  <si>
    <r>
      <rPr>
        <sz val="8"/>
        <color rgb="FFFF0000"/>
        <rFont val="Verdana"/>
        <family val="2"/>
        <scheme val="minor"/>
      </rPr>
      <t>*</t>
    </r>
    <r>
      <rPr>
        <sz val="8"/>
        <color theme="1"/>
        <rFont val="Verdana"/>
        <family val="2"/>
        <scheme val="minor"/>
      </rPr>
      <t xml:space="preserve">Total number of delivery drivers </t>
    </r>
  </si>
  <si>
    <r>
      <rPr>
        <sz val="8"/>
        <color rgb="FFFF0000"/>
        <rFont val="Verdana"/>
        <family val="2"/>
        <scheme val="minor"/>
      </rPr>
      <t>*</t>
    </r>
    <r>
      <rPr>
        <sz val="8"/>
        <color theme="1"/>
        <rFont val="Verdana"/>
        <family val="2"/>
        <scheme val="minor"/>
      </rPr>
      <t>State with the most drivers</t>
    </r>
  </si>
  <si>
    <t>Number of drivers in that state</t>
  </si>
  <si>
    <r>
      <rPr>
        <sz val="8"/>
        <color rgb="FFFF0000"/>
        <rFont val="Verdana"/>
        <family val="2"/>
        <scheme val="minor"/>
      </rPr>
      <t>*</t>
    </r>
    <r>
      <rPr>
        <sz val="8"/>
        <color theme="1"/>
        <rFont val="Verdana"/>
        <family val="2"/>
        <scheme val="minor"/>
      </rPr>
      <t>Do you use independent delivery drivers?</t>
    </r>
  </si>
  <si>
    <t xml:space="preserve">  If so, describe how their work differs from employees:</t>
  </si>
  <si>
    <t xml:space="preserve">A4DD Delivery Company Profile Questionnaire      </t>
  </si>
  <si>
    <t>INS CLAIM CONTACT (71C-74C)</t>
  </si>
  <si>
    <t>EQUIPMENT (50G-62G)</t>
  </si>
  <si>
    <t>OPERATIONS  (26C-44G)</t>
  </si>
  <si>
    <t>INS VENDORS (70G-74G)</t>
  </si>
  <si>
    <t>CERTIFICATION  (100G)</t>
  </si>
  <si>
    <r>
      <rPr>
        <sz val="8"/>
        <color rgb="FFFF0000"/>
        <rFont val="Verdana"/>
        <family val="2"/>
        <scheme val="minor"/>
      </rPr>
      <t>*</t>
    </r>
    <r>
      <rPr>
        <sz val="8"/>
        <color theme="1"/>
        <rFont val="Verdana"/>
        <family val="2"/>
        <scheme val="minor"/>
      </rPr>
      <t>Street</t>
    </r>
  </si>
  <si>
    <r>
      <rPr>
        <sz val="8"/>
        <color rgb="FFFF0000"/>
        <rFont val="Verdana"/>
        <family val="2"/>
        <scheme val="minor"/>
      </rPr>
      <t>*</t>
    </r>
    <r>
      <rPr>
        <sz val="8"/>
        <rFont val="Verdana"/>
        <family val="2"/>
        <scheme val="minor"/>
      </rPr>
      <t>Non-Delivery revenue (if any)</t>
    </r>
  </si>
  <si>
    <t xml:space="preserve">How did you hear about A4DD? </t>
  </si>
  <si>
    <r>
      <rPr>
        <sz val="8"/>
        <color rgb="FFFF0000"/>
        <rFont val="Verdana"/>
        <family val="2"/>
        <scheme val="minor"/>
      </rPr>
      <t>*</t>
    </r>
    <r>
      <rPr>
        <sz val="8"/>
        <rFont val="Verdana"/>
        <family val="2"/>
        <scheme val="minor"/>
      </rPr>
      <t>Other state(s) with IC driver</t>
    </r>
    <r>
      <rPr>
        <sz val="8"/>
        <color theme="1"/>
        <rFont val="Verdana"/>
        <family val="2"/>
        <scheme val="minor"/>
      </rPr>
      <t>s and the number of drivers based in each</t>
    </r>
  </si>
  <si>
    <t>ed. EE 7/23</t>
  </si>
  <si>
    <r>
      <rPr>
        <sz val="8"/>
        <color rgb="FFFF0000"/>
        <rFont val="Verdana"/>
        <family val="2"/>
        <scheme val="minor"/>
      </rPr>
      <t xml:space="preserve">* </t>
    </r>
    <r>
      <rPr>
        <sz val="8"/>
        <color theme="1"/>
        <rFont val="Verdana"/>
        <family val="2"/>
        <scheme val="minor"/>
      </rPr>
      <t xml:space="preserve"># Owned/Leased Vehicles </t>
    </r>
  </si>
  <si>
    <r>
      <rPr>
        <sz val="8"/>
        <color rgb="FFFF0000"/>
        <rFont val="Verdana"/>
        <family val="2"/>
        <scheme val="minor"/>
      </rPr>
      <t xml:space="preserve">* </t>
    </r>
    <r>
      <rPr>
        <sz val="8"/>
        <color theme="1"/>
        <rFont val="Verdana"/>
        <family val="2"/>
        <scheme val="minor"/>
      </rPr>
      <t># Couriers not using cars or trucks</t>
    </r>
  </si>
  <si>
    <r>
      <rPr>
        <sz val="8"/>
        <color rgb="FFFF0000"/>
        <rFont val="Verdana"/>
        <family val="2"/>
        <scheme val="minor"/>
      </rPr>
      <t xml:space="preserve">* </t>
    </r>
    <r>
      <rPr>
        <sz val="8"/>
        <color theme="1"/>
        <rFont val="Verdana"/>
        <family val="2"/>
        <scheme val="minor"/>
      </rPr>
      <t>% On-Demand work</t>
    </r>
  </si>
  <si>
    <r>
      <rPr>
        <sz val="8"/>
        <color rgb="FFFF0000"/>
        <rFont val="Verdana"/>
        <family val="2"/>
        <scheme val="minor"/>
      </rPr>
      <t xml:space="preserve">* </t>
    </r>
    <r>
      <rPr>
        <sz val="8"/>
        <color theme="1"/>
        <rFont val="Verdana"/>
        <family val="2"/>
        <scheme val="minor"/>
      </rPr>
      <t>% Residential work</t>
    </r>
  </si>
  <si>
    <r>
      <rPr>
        <sz val="8"/>
        <color rgb="FFFF0000"/>
        <rFont val="Verdana"/>
        <family val="2"/>
        <scheme val="minor"/>
      </rPr>
      <t xml:space="preserve">* </t>
    </r>
    <r>
      <rPr>
        <sz val="8"/>
        <color theme="1"/>
        <rFont val="Verdana"/>
        <family val="2"/>
        <scheme val="minor"/>
      </rPr>
      <t>% Assembly/Installation work</t>
    </r>
  </si>
  <si>
    <r>
      <rPr>
        <sz val="8"/>
        <color rgb="FFFF0000"/>
        <rFont val="Verdana"/>
        <family val="2"/>
        <scheme val="minor"/>
      </rPr>
      <t xml:space="preserve">* </t>
    </r>
    <r>
      <rPr>
        <sz val="8"/>
        <color theme="1"/>
        <rFont val="Verdana"/>
        <family val="2"/>
        <scheme val="minor"/>
      </rPr>
      <t>% Pharma/Med./Lab work</t>
    </r>
  </si>
  <si>
    <r>
      <rPr>
        <sz val="8"/>
        <color rgb="FFFF0000"/>
        <rFont val="Verdana"/>
        <family val="2"/>
        <scheme val="minor"/>
      </rPr>
      <t xml:space="preserve">* </t>
    </r>
    <r>
      <rPr>
        <sz val="8"/>
        <color theme="1"/>
        <rFont val="Verdana"/>
        <family val="2"/>
        <scheme val="minor"/>
      </rPr>
      <t>% Food/Beverage/Cannabis work</t>
    </r>
  </si>
  <si>
    <r>
      <rPr>
        <sz val="8"/>
        <color rgb="FFFF0000"/>
        <rFont val="Verdana"/>
        <family val="2"/>
        <scheme val="minor"/>
      </rPr>
      <t xml:space="preserve">* </t>
    </r>
    <r>
      <rPr>
        <sz val="8"/>
        <color theme="1"/>
        <rFont val="Verdana"/>
        <family val="2"/>
        <scheme val="minor"/>
      </rPr>
      <t>Placardable quantities of HazMat?</t>
    </r>
  </si>
  <si>
    <r>
      <rPr>
        <sz val="8"/>
        <color rgb="FFFF0000"/>
        <rFont val="Verdana"/>
        <family val="2"/>
        <scheme val="minor"/>
      </rPr>
      <t xml:space="preserve">* </t>
    </r>
    <r>
      <rPr>
        <sz val="8"/>
        <color theme="1"/>
        <rFont val="Verdana"/>
        <family val="2"/>
        <scheme val="minor"/>
      </rPr>
      <t>Drivers work in whse/storage areas?</t>
    </r>
  </si>
  <si>
    <t>Insurance Agency Company Name</t>
  </si>
  <si>
    <t>Insurance Agent's Name</t>
  </si>
  <si>
    <t>Company 3</t>
  </si>
  <si>
    <t>Insurance Companies:        Company 1</t>
  </si>
  <si>
    <t>Person we can contact in the event of a driver insurance claim.</t>
  </si>
  <si>
    <t xml:space="preserve">   HIRING STANDARDS &amp; SAFETY             </t>
  </si>
  <si>
    <t>Describe safety measures</t>
  </si>
  <si>
    <t>used for delivery drivers.</t>
  </si>
  <si>
    <t xml:space="preserve">  their own vehicles?</t>
  </si>
  <si>
    <r>
      <rPr>
        <sz val="8"/>
        <color rgb="FFFF0000"/>
        <rFont val="Verdana"/>
        <family val="2"/>
        <scheme val="minor"/>
      </rPr>
      <t>*</t>
    </r>
    <r>
      <rPr>
        <sz val="8"/>
        <color theme="1"/>
        <rFont val="Verdana"/>
        <family val="2"/>
        <scheme val="minor"/>
      </rPr>
      <t xml:space="preserve">Do any drivers use </t>
    </r>
  </si>
  <si>
    <t>If "Yes", provide details:</t>
  </si>
  <si>
    <t>HIRING / SAFETY (49C-62C)</t>
  </si>
  <si>
    <t>(give % of each)</t>
  </si>
  <si>
    <t>Types of Vehicles Drivers Use</t>
  </si>
  <si>
    <r>
      <t xml:space="preserve">  </t>
    </r>
    <r>
      <rPr>
        <sz val="8"/>
        <color rgb="FFFF0000"/>
        <rFont val="Verdana"/>
        <family val="2"/>
        <scheme val="minor"/>
      </rPr>
      <t xml:space="preserve"> *</t>
    </r>
    <r>
      <rPr>
        <sz val="8"/>
        <color theme="1"/>
        <rFont val="Verdana"/>
        <family val="2"/>
        <scheme val="minor"/>
      </rPr>
      <t>Passenger Car / SUV / Minivan</t>
    </r>
  </si>
  <si>
    <t>EMAIL ADDRESS(s) for NOTIFICATIONS to YOU about DRIVERS</t>
  </si>
  <si>
    <t>You may wish to create a group email for this that forwards to other email addresses.  Please list the email(s) we should use:</t>
  </si>
  <si>
    <t>NOTIFICATION EMAIL(s) (96B)</t>
  </si>
  <si>
    <t>Driver Recruitment</t>
  </si>
  <si>
    <t>Employee Training (compliance, safety...)</t>
  </si>
  <si>
    <t>Driver Vetting (MVR, Bkgrnd Check, Drug)</t>
  </si>
  <si>
    <t>Free Business Consulting</t>
  </si>
  <si>
    <t>No interest</t>
  </si>
  <si>
    <t>Driver Compliance Monitoring</t>
  </si>
  <si>
    <t>Driver Safety Rewards</t>
  </si>
  <si>
    <t>Driver commercial insurance</t>
  </si>
  <si>
    <t>Business Skills training</t>
  </si>
  <si>
    <t>Rookie Driver training</t>
  </si>
  <si>
    <t>Discounted Fuel and Gear</t>
  </si>
  <si>
    <t>Bus. Formation (LLC, DBA)</t>
  </si>
  <si>
    <t>TSA Authorization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</si>
</sst>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_);[Red]\(&quot;$&quot;#,##0\)"/>
    <numFmt numFmtId="164" formatCode="mm/dd/yy"/>
    <numFmt numFmtId="165" formatCode="0_);[Red]\(0\)"/>
    <numFmt numFmtId="166" formatCode="00000"/>
    <numFmt numFmtId="167" formatCode="0.0"/>
    <numFmt numFmtId="168" formatCode="[$$-409]#,##0"/>
  </numFmts>
  <fonts count="30" x14ac:knownFonts="1">
    <font>
      <sz val="10"/>
      <name val="Arial"/>
      <family val="2"/>
    </font>
    <font>
      <sz val="10"/>
      <name val="Arial"/>
      <family val="2"/>
    </font>
    <font>
      <sz val="10"/>
      <color indexed="8"/>
      <name val="Verdana"/>
      <family val="2"/>
    </font>
    <font>
      <b/>
      <i/>
      <sz val="10"/>
      <color indexed="9"/>
      <name val="Verdana"/>
      <family val="2"/>
    </font>
    <font>
      <sz val="10"/>
      <name val="Verdana"/>
      <family val="2"/>
    </font>
    <font>
      <sz val="10"/>
      <name val="Verdana"/>
      <family val="2"/>
      <scheme val="minor"/>
    </font>
    <font>
      <sz val="10"/>
      <color indexed="9"/>
      <name val="Verdana"/>
      <family val="2"/>
      <scheme val="major"/>
    </font>
    <font>
      <b/>
      <i/>
      <sz val="10"/>
      <color indexed="9"/>
      <name val="Verdana"/>
      <family val="2"/>
      <scheme val="major"/>
    </font>
    <font>
      <sz val="10"/>
      <color indexed="8"/>
      <name val="Verdana"/>
      <family val="2"/>
      <scheme val="major"/>
    </font>
    <font>
      <b/>
      <i/>
      <sz val="9"/>
      <color theme="0"/>
      <name val="Verdana"/>
      <family val="2"/>
      <scheme val="major"/>
    </font>
    <font>
      <b/>
      <sz val="18"/>
      <color theme="1"/>
      <name val="Verdana"/>
      <family val="2"/>
      <scheme val="major"/>
    </font>
    <font>
      <sz val="10"/>
      <color theme="1"/>
      <name val="Verdana"/>
      <family val="2"/>
      <scheme val="minor"/>
    </font>
    <font>
      <sz val="8"/>
      <color theme="1"/>
      <name val="Verdana"/>
      <family val="2"/>
      <scheme val="minor"/>
    </font>
    <font>
      <b/>
      <sz val="10"/>
      <color theme="1"/>
      <name val="Verdana"/>
      <family val="2"/>
      <scheme val="minor"/>
    </font>
    <font>
      <i/>
      <sz val="7"/>
      <color theme="1"/>
      <name val="Verdana"/>
      <family val="2"/>
      <scheme val="minor"/>
    </font>
    <font>
      <sz val="9"/>
      <color theme="1"/>
      <name val="Verdana"/>
      <family val="2"/>
      <scheme val="minor"/>
    </font>
    <font>
      <sz val="8"/>
      <color theme="0"/>
      <name val="Verdana"/>
      <family val="2"/>
      <scheme val="major"/>
    </font>
    <font>
      <sz val="8"/>
      <color rgb="FFFF0000"/>
      <name val="Verdana"/>
      <family val="2"/>
    </font>
    <font>
      <sz val="10"/>
      <color rgb="FFFF0000"/>
      <name val="Verdana"/>
      <family val="2"/>
    </font>
    <font>
      <sz val="7.5"/>
      <color theme="1"/>
      <name val="Verdana"/>
      <family val="2"/>
      <scheme val="minor"/>
    </font>
    <font>
      <sz val="8"/>
      <color rgb="FFFF0000"/>
      <name val="Verdana"/>
      <family val="2"/>
      <scheme val="minor"/>
    </font>
    <font>
      <sz val="8"/>
      <name val="Verdana"/>
      <family val="2"/>
      <scheme val="minor"/>
    </font>
    <font>
      <sz val="10"/>
      <color rgb="FFFF0000"/>
      <name val="Arial"/>
      <family val="2"/>
    </font>
    <font>
      <b/>
      <i/>
      <sz val="9"/>
      <color indexed="9"/>
      <name val="Verdana"/>
      <family val="2"/>
      <scheme val="major"/>
    </font>
    <font>
      <sz val="9"/>
      <color indexed="81"/>
      <name val="Tahoma"/>
      <family val="2"/>
    </font>
    <font>
      <b/>
      <sz val="9"/>
      <color indexed="81"/>
      <name val="Tahoma"/>
      <family val="2"/>
    </font>
    <font>
      <i/>
      <sz val="8"/>
      <color theme="1"/>
      <name val="Verdana"/>
      <family val="2"/>
      <scheme val="minor"/>
    </font>
    <font>
      <i/>
      <sz val="10"/>
      <name val="Arial"/>
      <family val="2"/>
    </font>
    <font>
      <sz val="7"/>
      <color theme="1"/>
      <name val="Verdana"/>
      <family val="2"/>
      <scheme val="minor"/>
    </font>
    <font>
      <sz val="7"/>
      <name val="Arial"/>
      <family val="2"/>
    </font>
  </fonts>
  <fills count="6">
    <fill>
      <patternFill patternType="none"/>
    </fill>
    <fill>
      <patternFill patternType="gray125"/>
    </fill>
    <fill>
      <patternFill patternType="solid">
        <fgColor theme="0"/>
        <bgColor indexed="64"/>
      </patternFill>
    </fill>
    <fill>
      <patternFill patternType="solid">
        <fgColor rgb="FF333333"/>
        <bgColor indexed="64"/>
      </patternFill>
    </fill>
    <fill>
      <patternFill patternType="solid">
        <fgColor rgb="FFFFEB57"/>
        <bgColor indexed="64"/>
      </patternFill>
    </fill>
    <fill>
      <patternFill patternType="solid">
        <fgColor rgb="FFFFF989"/>
        <bgColor indexed="64"/>
      </patternFill>
    </fill>
  </fills>
  <borders count="53">
    <border>
      <left/>
      <right/>
      <top/>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top style="thin">
        <color theme="1" tint="0.499984740745262"/>
      </top>
      <bottom style="thin">
        <color theme="1" tint="0.499984740745262"/>
      </bottom>
      <diagonal/>
    </border>
    <border>
      <left/>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style="thin">
        <color theme="1" tint="0.499984740745262"/>
      </left>
      <right/>
      <top style="thin">
        <color theme="1" tint="0.499984740745262"/>
      </top>
      <bottom/>
      <diagonal/>
    </border>
    <border>
      <left/>
      <right/>
      <top style="thin">
        <color theme="1" tint="0.499984740745262"/>
      </top>
      <bottom/>
      <diagonal/>
    </border>
    <border>
      <left/>
      <right style="thin">
        <color theme="1" tint="0.499984740745262"/>
      </right>
      <top style="thin">
        <color theme="1" tint="0.499984740745262"/>
      </top>
      <bottom/>
      <diagonal/>
    </border>
    <border>
      <left style="thin">
        <color theme="1" tint="0.499984740745262"/>
      </left>
      <right/>
      <top/>
      <bottom/>
      <diagonal/>
    </border>
    <border>
      <left/>
      <right style="thin">
        <color theme="1" tint="0.499984740745262"/>
      </right>
      <top/>
      <bottom/>
      <diagonal/>
    </border>
    <border>
      <left style="thin">
        <color theme="1" tint="0.499984740745262"/>
      </left>
      <right/>
      <top/>
      <bottom style="thin">
        <color theme="1" tint="0.499984740745262"/>
      </bottom>
      <diagonal/>
    </border>
    <border>
      <left/>
      <right/>
      <top/>
      <bottom style="thin">
        <color theme="1" tint="0.499984740745262"/>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style="thin">
        <color theme="1" tint="0.499984740745262"/>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theme="1" tint="0.499984740745262"/>
      </left>
      <right/>
      <top style="thin">
        <color theme="1" tint="0.499984740745262"/>
      </top>
      <bottom style="thin">
        <color indexed="64"/>
      </bottom>
      <diagonal/>
    </border>
    <border>
      <left/>
      <right/>
      <top style="thin">
        <color theme="1" tint="0.499984740745262"/>
      </top>
      <bottom style="thin">
        <color indexed="64"/>
      </bottom>
      <diagonal/>
    </border>
    <border>
      <left/>
      <right style="thin">
        <color indexed="64"/>
      </right>
      <top style="thin">
        <color theme="1" tint="0.499984740745262"/>
      </top>
      <bottom/>
      <diagonal/>
    </border>
    <border>
      <left/>
      <right style="thin">
        <color indexed="64"/>
      </right>
      <top style="thin">
        <color theme="1" tint="0.499984740745262"/>
      </top>
      <bottom style="thin">
        <color indexed="64"/>
      </bottom>
      <diagonal/>
    </border>
    <border>
      <left style="thin">
        <color indexed="64"/>
      </left>
      <right style="thin">
        <color indexed="64"/>
      </right>
      <top/>
      <bottom/>
      <diagonal/>
    </border>
    <border>
      <left/>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theme="1" tint="0.499984740745262"/>
      </left>
      <right style="thin">
        <color indexed="64"/>
      </right>
      <top/>
      <bottom/>
      <diagonal/>
    </border>
    <border>
      <left style="thin">
        <color indexed="64"/>
      </left>
      <right style="thin">
        <color indexed="64"/>
      </right>
      <top/>
      <bottom style="thin">
        <color theme="1" tint="0.499984740745262"/>
      </bottom>
      <diagonal/>
    </border>
    <border>
      <left style="thin">
        <color theme="1" tint="0.499984740745262"/>
      </left>
      <right style="thin">
        <color theme="1" tint="0.499984740745262"/>
      </right>
      <top/>
      <bottom/>
      <diagonal/>
    </border>
    <border>
      <left/>
      <right/>
      <top/>
      <bottom style="thin">
        <color indexed="64"/>
      </bottom>
      <diagonal/>
    </border>
    <border>
      <left/>
      <right style="thin">
        <color theme="1" tint="0.499984740745262"/>
      </right>
      <top style="thin">
        <color theme="1" tint="0.499984740745262"/>
      </top>
      <bottom style="thin">
        <color indexed="64"/>
      </bottom>
      <diagonal/>
    </border>
    <border>
      <left style="thin">
        <color indexed="64"/>
      </left>
      <right/>
      <top/>
      <bottom/>
      <diagonal/>
    </border>
    <border>
      <left/>
      <right style="thin">
        <color indexed="64"/>
      </right>
      <top style="thin">
        <color theme="1" tint="0.499984740745262"/>
      </top>
      <bottom style="thin">
        <color theme="1" tint="0.499984740745262"/>
      </bottom>
      <diagonal/>
    </border>
    <border>
      <left style="thin">
        <color indexed="64"/>
      </left>
      <right style="thin">
        <color indexed="64"/>
      </right>
      <top/>
      <bottom style="thin">
        <color indexed="64"/>
      </bottom>
      <diagonal/>
    </border>
    <border>
      <left/>
      <right style="thin">
        <color indexed="64"/>
      </right>
      <top/>
      <bottom/>
      <diagonal/>
    </border>
    <border>
      <left/>
      <right/>
      <top style="thin">
        <color indexed="64"/>
      </top>
      <bottom style="thin">
        <color theme="1" tint="0.499984740745262"/>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style="thin">
        <color indexed="64"/>
      </left>
      <right style="thin">
        <color indexed="64"/>
      </right>
      <top style="thin">
        <color theme="1" tint="0.499984740745262"/>
      </top>
      <bottom style="thin">
        <color theme="1" tint="0.499984740745262"/>
      </bottom>
      <diagonal/>
    </border>
    <border>
      <left style="thick">
        <color indexed="64"/>
      </left>
      <right style="thick">
        <color indexed="64"/>
      </right>
      <top/>
      <bottom/>
      <diagonal/>
    </border>
    <border>
      <left style="thick">
        <color indexed="64"/>
      </left>
      <right style="thick">
        <color indexed="64"/>
      </right>
      <top/>
      <bottom style="thin">
        <color indexed="64"/>
      </bottom>
      <diagonal/>
    </border>
    <border>
      <left style="medium">
        <color indexed="64"/>
      </left>
      <right style="thin">
        <color indexed="64"/>
      </right>
      <top/>
      <bottom/>
      <diagonal/>
    </border>
  </borders>
  <cellStyleXfs count="4">
    <xf numFmtId="40" fontId="0" fillId="0" borderId="0" applyFont="0" applyBorder="0" applyAlignment="0" applyProtection="0"/>
    <xf numFmtId="164" fontId="1" fillId="0" borderId="0" applyFont="0" applyFill="0" applyBorder="0" applyAlignment="0" applyProtection="0"/>
    <xf numFmtId="165" fontId="1" fillId="0" borderId="0" applyFont="0" applyFill="0" applyBorder="0" applyAlignment="0" applyProtection="0"/>
    <xf numFmtId="49" fontId="1" fillId="0" borderId="0" applyFont="0" applyFill="0" applyBorder="0" applyAlignment="0" applyProtection="0"/>
  </cellStyleXfs>
  <cellXfs count="160">
    <xf numFmtId="40" fontId="0" fillId="0" borderId="0" xfId="0"/>
    <xf numFmtId="40" fontId="2" fillId="0" borderId="0" xfId="0" applyFont="1" applyProtection="1"/>
    <xf numFmtId="40" fontId="2" fillId="0" borderId="0" xfId="0" applyFont="1" applyBorder="1" applyAlignment="1" applyProtection="1">
      <alignment horizontal="centerContinuous"/>
    </xf>
    <xf numFmtId="40" fontId="2" fillId="0" borderId="0" xfId="0" applyFont="1" applyBorder="1" applyProtection="1"/>
    <xf numFmtId="40" fontId="2" fillId="0" borderId="0" xfId="0" applyFont="1" applyAlignment="1" applyProtection="1">
      <alignment horizontal="left"/>
    </xf>
    <xf numFmtId="40" fontId="2" fillId="0" borderId="0" xfId="0" applyFont="1" applyAlignment="1" applyProtection="1">
      <alignment horizontal="center"/>
    </xf>
    <xf numFmtId="40" fontId="5" fillId="0" borderId="0" xfId="0" applyFont="1" applyProtection="1"/>
    <xf numFmtId="40" fontId="18" fillId="0" borderId="0" xfId="0" applyFont="1" applyBorder="1" applyAlignment="1" applyProtection="1">
      <alignment horizontal="centerContinuous"/>
    </xf>
    <xf numFmtId="40" fontId="17" fillId="0" borderId="0" xfId="0" applyFont="1" applyAlignment="1" applyProtection="1">
      <alignment vertical="center"/>
    </xf>
    <xf numFmtId="40" fontId="6" fillId="3" borderId="2" xfId="0" applyFont="1" applyFill="1" applyBorder="1" applyAlignment="1" applyProtection="1">
      <alignment horizontal="center"/>
    </xf>
    <xf numFmtId="40" fontId="9" fillId="3" borderId="3" xfId="0" applyFont="1" applyFill="1" applyBorder="1" applyAlignment="1" applyProtection="1">
      <alignment horizontal="center" vertical="center"/>
    </xf>
    <xf numFmtId="40" fontId="7" fillId="3" borderId="4" xfId="0" applyFont="1" applyFill="1" applyBorder="1" applyAlignment="1" applyProtection="1">
      <alignment horizontal="center" vertical="center"/>
    </xf>
    <xf numFmtId="40" fontId="8" fillId="3" borderId="4" xfId="0" applyFont="1" applyFill="1" applyBorder="1" applyAlignment="1" applyProtection="1">
      <alignment horizontal="center"/>
    </xf>
    <xf numFmtId="40" fontId="2" fillId="2" borderId="0" xfId="0" applyFont="1" applyFill="1" applyBorder="1" applyAlignment="1" applyProtection="1">
      <alignment horizontal="center"/>
    </xf>
    <xf numFmtId="40" fontId="5" fillId="2" borderId="5" xfId="0" applyFont="1" applyFill="1" applyBorder="1" applyProtection="1"/>
    <xf numFmtId="40" fontId="12" fillId="2" borderId="8" xfId="0" applyFont="1" applyFill="1" applyBorder="1" applyAlignment="1" applyProtection="1">
      <alignment horizontal="left" indent="1"/>
    </xf>
    <xf numFmtId="40" fontId="12" fillId="2" borderId="8" xfId="0" applyFont="1" applyFill="1" applyBorder="1" applyAlignment="1" applyProtection="1">
      <alignment horizontal="right" indent="1"/>
    </xf>
    <xf numFmtId="40" fontId="5" fillId="2" borderId="10" xfId="0" applyFont="1" applyFill="1" applyBorder="1" applyAlignment="1" applyProtection="1">
      <alignment horizontal="left" indent="1"/>
    </xf>
    <xf numFmtId="40" fontId="5" fillId="2" borderId="6" xfId="0" applyFont="1" applyFill="1" applyBorder="1" applyProtection="1"/>
    <xf numFmtId="38" fontId="5" fillId="2" borderId="9" xfId="0" applyNumberFormat="1" applyFont="1" applyFill="1" applyBorder="1" applyProtection="1">
      <protection locked="0"/>
    </xf>
    <xf numFmtId="40" fontId="5" fillId="2" borderId="9" xfId="0" applyFont="1" applyFill="1" applyBorder="1" applyProtection="1"/>
    <xf numFmtId="38" fontId="5" fillId="2" borderId="9" xfId="0" applyNumberFormat="1" applyFont="1" applyFill="1" applyBorder="1" applyProtection="1"/>
    <xf numFmtId="40" fontId="12" fillId="2" borderId="0" xfId="0" applyFont="1" applyFill="1" applyBorder="1" applyAlignment="1" applyProtection="1">
      <alignment horizontal="left" indent="1"/>
    </xf>
    <xf numFmtId="40" fontId="11" fillId="2" borderId="0" xfId="0" applyFont="1" applyFill="1" applyBorder="1" applyProtection="1"/>
    <xf numFmtId="40" fontId="5" fillId="2" borderId="11" xfId="0" applyFont="1" applyFill="1" applyBorder="1" applyProtection="1"/>
    <xf numFmtId="40" fontId="5" fillId="2" borderId="12" xfId="0" applyFont="1" applyFill="1" applyBorder="1" applyProtection="1"/>
    <xf numFmtId="40" fontId="11" fillId="4" borderId="1" xfId="0" applyFont="1" applyFill="1" applyBorder="1" applyAlignment="1" applyProtection="1">
      <alignment horizontal="center"/>
      <protection locked="0"/>
    </xf>
    <xf numFmtId="40" fontId="5" fillId="2" borderId="7" xfId="0" applyFont="1" applyFill="1" applyBorder="1" applyProtection="1"/>
    <xf numFmtId="40" fontId="11" fillId="2" borderId="9" xfId="0" applyFont="1" applyFill="1" applyBorder="1" applyProtection="1"/>
    <xf numFmtId="38" fontId="11" fillId="2" borderId="0" xfId="0" applyNumberFormat="1" applyFont="1" applyFill="1" applyBorder="1" applyProtection="1"/>
    <xf numFmtId="40" fontId="14" fillId="2" borderId="10" xfId="0" applyFont="1" applyFill="1" applyBorder="1" applyAlignment="1" applyProtection="1">
      <alignment horizontal="left" indent="1"/>
    </xf>
    <xf numFmtId="40" fontId="11" fillId="2" borderId="11" xfId="0" applyFont="1" applyFill="1" applyBorder="1" applyProtection="1"/>
    <xf numFmtId="40" fontId="11" fillId="2" borderId="12" xfId="0" applyFont="1" applyFill="1" applyBorder="1" applyProtection="1"/>
    <xf numFmtId="40" fontId="11" fillId="2" borderId="10" xfId="0" applyFont="1" applyFill="1" applyBorder="1" applyAlignment="1" applyProtection="1">
      <alignment horizontal="left" indent="1"/>
    </xf>
    <xf numFmtId="40" fontId="9" fillId="3" borderId="2" xfId="0" applyFont="1" applyFill="1" applyBorder="1" applyAlignment="1" applyProtection="1">
      <alignment horizontal="left" vertical="center" indent="1"/>
    </xf>
    <xf numFmtId="40" fontId="13" fillId="2" borderId="5" xfId="0" applyFont="1" applyFill="1" applyBorder="1" applyAlignment="1" applyProtection="1">
      <alignment horizontal="left" indent="1"/>
    </xf>
    <xf numFmtId="40" fontId="13" fillId="2" borderId="6" xfId="0" applyFont="1" applyFill="1" applyBorder="1" applyAlignment="1" applyProtection="1">
      <alignment horizontal="left" indent="1"/>
    </xf>
    <xf numFmtId="40" fontId="12" fillId="2" borderId="0" xfId="0" applyFont="1" applyFill="1" applyBorder="1" applyAlignment="1" applyProtection="1">
      <alignment horizontal="right"/>
    </xf>
    <xf numFmtId="40" fontId="15" fillId="2" borderId="0" xfId="0" applyFont="1" applyFill="1" applyBorder="1" applyAlignment="1" applyProtection="1">
      <alignment horizontal="left" indent="1"/>
    </xf>
    <xf numFmtId="40" fontId="15" fillId="2" borderId="11" xfId="0" applyFont="1" applyFill="1" applyBorder="1" applyAlignment="1" applyProtection="1">
      <alignment horizontal="left" indent="1"/>
    </xf>
    <xf numFmtId="10" fontId="11" fillId="2" borderId="11" xfId="0" applyNumberFormat="1" applyFont="1" applyFill="1" applyBorder="1" applyProtection="1">
      <protection locked="0"/>
    </xf>
    <xf numFmtId="40" fontId="3" fillId="3" borderId="3" xfId="0" applyFont="1" applyFill="1" applyBorder="1" applyAlignment="1" applyProtection="1">
      <alignment horizontal="center" vertical="center"/>
    </xf>
    <xf numFmtId="40" fontId="2" fillId="3" borderId="4" xfId="0" applyFont="1" applyFill="1" applyBorder="1" applyAlignment="1" applyProtection="1">
      <alignment horizontal="center"/>
    </xf>
    <xf numFmtId="40" fontId="12" fillId="2" borderId="11" xfId="0" applyFont="1" applyFill="1" applyBorder="1" applyAlignment="1" applyProtection="1">
      <alignment horizontal="left" indent="1"/>
    </xf>
    <xf numFmtId="10" fontId="11" fillId="2" borderId="9" xfId="0" applyNumberFormat="1" applyFont="1" applyFill="1" applyBorder="1" applyProtection="1">
      <protection locked="0"/>
    </xf>
    <xf numFmtId="10" fontId="11" fillId="2" borderId="12" xfId="0" applyNumberFormat="1" applyFont="1" applyFill="1" applyBorder="1" applyProtection="1">
      <protection locked="0"/>
    </xf>
    <xf numFmtId="40" fontId="15" fillId="2" borderId="5" xfId="0" applyFont="1" applyFill="1" applyBorder="1" applyAlignment="1" applyProtection="1">
      <alignment horizontal="left" indent="1"/>
    </xf>
    <xf numFmtId="38" fontId="11" fillId="2" borderId="9" xfId="0" applyNumberFormat="1" applyFont="1" applyFill="1" applyBorder="1" applyProtection="1"/>
    <xf numFmtId="6" fontId="11" fillId="2" borderId="9" xfId="0" applyNumberFormat="1" applyFont="1" applyFill="1" applyBorder="1" applyProtection="1"/>
    <xf numFmtId="40" fontId="9" fillId="3" borderId="6" xfId="0" applyFont="1" applyFill="1" applyBorder="1" applyAlignment="1" applyProtection="1">
      <alignment horizontal="center" vertical="center"/>
    </xf>
    <xf numFmtId="40" fontId="4" fillId="0" borderId="0" xfId="0" applyFont="1" applyBorder="1" applyProtection="1"/>
    <xf numFmtId="40" fontId="11" fillId="2" borderId="0" xfId="0" applyFont="1" applyFill="1" applyBorder="1" applyAlignment="1" applyProtection="1"/>
    <xf numFmtId="40" fontId="12" fillId="0" borderId="0" xfId="0" applyFont="1" applyBorder="1" applyAlignment="1" applyProtection="1">
      <alignment horizontal="right"/>
    </xf>
    <xf numFmtId="40" fontId="21" fillId="2" borderId="8" xfId="0" applyFont="1" applyFill="1" applyBorder="1" applyAlignment="1" applyProtection="1">
      <alignment horizontal="left" indent="1"/>
    </xf>
    <xf numFmtId="40" fontId="12" fillId="2" borderId="0" xfId="0" applyFont="1" applyFill="1" applyBorder="1" applyProtection="1"/>
    <xf numFmtId="40" fontId="4" fillId="2" borderId="0" xfId="0" applyFont="1" applyFill="1" applyProtection="1"/>
    <xf numFmtId="38" fontId="11" fillId="4" borderId="1" xfId="0" applyNumberFormat="1" applyFont="1" applyFill="1" applyBorder="1" applyAlignment="1" applyProtection="1">
      <alignment horizontal="center" shrinkToFit="1"/>
      <protection locked="0"/>
    </xf>
    <xf numFmtId="38" fontId="11" fillId="4" borderId="1" xfId="0" applyNumberFormat="1" applyFont="1" applyFill="1" applyBorder="1" applyAlignment="1" applyProtection="1">
      <alignment horizontal="center"/>
      <protection locked="0"/>
    </xf>
    <xf numFmtId="167" fontId="11" fillId="4" borderId="1" xfId="0" applyNumberFormat="1" applyFont="1" applyFill="1" applyBorder="1" applyAlignment="1" applyProtection="1">
      <alignment horizontal="center"/>
      <protection locked="0"/>
    </xf>
    <xf numFmtId="0" fontId="11" fillId="4" borderId="1" xfId="0" applyNumberFormat="1" applyFont="1" applyFill="1" applyBorder="1" applyAlignment="1" applyProtection="1">
      <alignment horizontal="center"/>
      <protection locked="0"/>
    </xf>
    <xf numFmtId="1" fontId="11" fillId="4" borderId="1" xfId="0" applyNumberFormat="1" applyFont="1" applyFill="1" applyBorder="1" applyAlignment="1" applyProtection="1">
      <alignment horizontal="center"/>
      <protection locked="0"/>
    </xf>
    <xf numFmtId="9" fontId="11" fillId="4" borderId="1" xfId="0" applyNumberFormat="1" applyFont="1" applyFill="1" applyBorder="1" applyAlignment="1" applyProtection="1">
      <alignment horizontal="center"/>
      <protection locked="0"/>
    </xf>
    <xf numFmtId="40" fontId="11" fillId="2" borderId="0" xfId="0" applyFont="1" applyFill="1" applyBorder="1" applyAlignment="1" applyProtection="1">
      <alignment horizontal="center"/>
    </xf>
    <xf numFmtId="10" fontId="11" fillId="4" borderId="1" xfId="0" applyNumberFormat="1" applyFont="1" applyFill="1" applyBorder="1" applyAlignment="1" applyProtection="1">
      <alignment horizontal="center"/>
      <protection locked="0"/>
    </xf>
    <xf numFmtId="14" fontId="11" fillId="4" borderId="1" xfId="0" applyNumberFormat="1" applyFont="1" applyFill="1" applyBorder="1" applyAlignment="1" applyProtection="1">
      <alignment horizontal="center"/>
      <protection locked="0"/>
    </xf>
    <xf numFmtId="166" fontId="11" fillId="4" borderId="1" xfId="0" applyNumberFormat="1" applyFont="1" applyFill="1" applyBorder="1" applyAlignment="1" applyProtection="1">
      <alignment horizontal="center"/>
      <protection locked="0"/>
    </xf>
    <xf numFmtId="6" fontId="11" fillId="4" borderId="1" xfId="0" applyNumberFormat="1" applyFont="1" applyFill="1" applyBorder="1" applyAlignment="1" applyProtection="1">
      <alignment horizontal="center" shrinkToFit="1"/>
      <protection locked="0"/>
    </xf>
    <xf numFmtId="6" fontId="5" fillId="2" borderId="9" xfId="0" applyNumberFormat="1" applyFont="1" applyFill="1" applyBorder="1" applyProtection="1"/>
    <xf numFmtId="40" fontId="5" fillId="2" borderId="9" xfId="0" applyFont="1" applyFill="1" applyBorder="1" applyAlignment="1" applyProtection="1">
      <alignment horizontal="center"/>
    </xf>
    <xf numFmtId="10" fontId="5" fillId="2" borderId="9" xfId="0" applyNumberFormat="1" applyFont="1" applyFill="1" applyBorder="1" applyProtection="1"/>
    <xf numFmtId="168" fontId="11" fillId="4" borderId="1" xfId="0" applyNumberFormat="1" applyFont="1" applyFill="1" applyBorder="1" applyAlignment="1" applyProtection="1">
      <alignment horizontal="center"/>
      <protection locked="0"/>
    </xf>
    <xf numFmtId="3" fontId="11" fillId="4" borderId="1" xfId="0" applyNumberFormat="1" applyFont="1" applyFill="1" applyBorder="1" applyAlignment="1" applyProtection="1">
      <alignment horizontal="center"/>
      <protection locked="0"/>
    </xf>
    <xf numFmtId="40" fontId="5" fillId="2" borderId="0" xfId="0" applyFont="1" applyFill="1" applyBorder="1" applyAlignment="1" applyProtection="1">
      <alignment horizontal="left" indent="1"/>
    </xf>
    <xf numFmtId="10" fontId="11" fillId="2" borderId="0" xfId="0" applyNumberFormat="1" applyFont="1" applyFill="1" applyBorder="1" applyProtection="1">
      <protection locked="0"/>
    </xf>
    <xf numFmtId="40" fontId="2" fillId="0" borderId="30" xfId="0" applyFont="1" applyBorder="1" applyProtection="1"/>
    <xf numFmtId="40" fontId="0" fillId="0" borderId="14" xfId="0" applyFont="1" applyBorder="1" applyProtection="1"/>
    <xf numFmtId="40" fontId="0" fillId="0" borderId="14" xfId="0" applyBorder="1" applyProtection="1"/>
    <xf numFmtId="40" fontId="22" fillId="0" borderId="15" xfId="0" applyFont="1" applyBorder="1" applyProtection="1"/>
    <xf numFmtId="40" fontId="22" fillId="0" borderId="16" xfId="0" applyFont="1" applyBorder="1" applyProtection="1"/>
    <xf numFmtId="40" fontId="22" fillId="0" borderId="17" xfId="0" applyFont="1" applyBorder="1" applyProtection="1"/>
    <xf numFmtId="40" fontId="0" fillId="0" borderId="19" xfId="0" applyFont="1" applyBorder="1" applyProtection="1"/>
    <xf numFmtId="40" fontId="0" fillId="0" borderId="19" xfId="0" applyBorder="1" applyProtection="1"/>
    <xf numFmtId="10" fontId="11" fillId="2" borderId="0" xfId="0" applyNumberFormat="1" applyFont="1" applyFill="1" applyBorder="1" applyProtection="1"/>
    <xf numFmtId="40" fontId="23" fillId="3" borderId="2" xfId="0" applyFont="1" applyFill="1" applyBorder="1" applyAlignment="1" applyProtection="1">
      <alignment horizontal="left"/>
    </xf>
    <xf numFmtId="40" fontId="12" fillId="2" borderId="8" xfId="0" applyFont="1" applyFill="1" applyBorder="1" applyAlignment="1" applyProtection="1">
      <alignment horizontal="left" vertical="top" indent="1"/>
    </xf>
    <xf numFmtId="40" fontId="0" fillId="0" borderId="31" xfId="0" applyBorder="1" applyProtection="1"/>
    <xf numFmtId="40" fontId="22" fillId="0" borderId="15" xfId="0" applyFont="1" applyBorder="1"/>
    <xf numFmtId="40" fontId="22" fillId="0" borderId="16" xfId="0" applyFont="1" applyBorder="1"/>
    <xf numFmtId="40" fontId="0" fillId="5" borderId="32" xfId="0" applyFill="1" applyBorder="1"/>
    <xf numFmtId="40" fontId="0" fillId="5" borderId="33" xfId="0" applyFill="1" applyBorder="1"/>
    <xf numFmtId="40" fontId="0" fillId="5" borderId="34" xfId="0" applyFill="1" applyBorder="1"/>
    <xf numFmtId="40" fontId="20" fillId="2" borderId="8" xfId="0" applyFont="1" applyFill="1" applyBorder="1" applyAlignment="1" applyProtection="1">
      <alignment horizontal="right" indent="1"/>
    </xf>
    <xf numFmtId="40" fontId="4" fillId="2" borderId="35" xfId="0" applyFont="1" applyFill="1" applyBorder="1" applyProtection="1"/>
    <xf numFmtId="40" fontId="15" fillId="2" borderId="36" xfId="0" applyFont="1" applyFill="1" applyBorder="1" applyAlignment="1" applyProtection="1">
      <alignment horizontal="left" indent="1"/>
    </xf>
    <xf numFmtId="6" fontId="11" fillId="4" borderId="1" xfId="0" applyNumberFormat="1" applyFont="1" applyFill="1" applyBorder="1" applyAlignment="1" applyProtection="1">
      <alignment horizontal="center"/>
      <protection locked="0"/>
    </xf>
    <xf numFmtId="40" fontId="0" fillId="0" borderId="15" xfId="0" applyBorder="1"/>
    <xf numFmtId="40" fontId="0" fillId="0" borderId="16" xfId="0" applyBorder="1"/>
    <xf numFmtId="40" fontId="0" fillId="0" borderId="15" xfId="0" applyFont="1" applyBorder="1" applyProtection="1"/>
    <xf numFmtId="40" fontId="12" fillId="2" borderId="37" xfId="0" applyFont="1" applyFill="1" applyBorder="1" applyAlignment="1" applyProtection="1">
      <alignment horizontal="left" indent="1"/>
    </xf>
    <xf numFmtId="40" fontId="9" fillId="3" borderId="27" xfId="0" applyFont="1" applyFill="1" applyBorder="1" applyAlignment="1" applyProtection="1">
      <alignment horizontal="center" vertical="center"/>
    </xf>
    <xf numFmtId="40" fontId="9" fillId="3" borderId="38" xfId="0" applyFont="1" applyFill="1" applyBorder="1" applyAlignment="1" applyProtection="1">
      <alignment horizontal="left" vertical="center" indent="1"/>
    </xf>
    <xf numFmtId="40" fontId="16" fillId="3" borderId="39" xfId="0" applyFont="1" applyFill="1" applyBorder="1" applyAlignment="1" applyProtection="1">
      <alignment horizontal="center"/>
    </xf>
    <xf numFmtId="40" fontId="2" fillId="0" borderId="40" xfId="0" applyFont="1" applyBorder="1" applyProtection="1"/>
    <xf numFmtId="10" fontId="11" fillId="2" borderId="41" xfId="0" applyNumberFormat="1" applyFont="1" applyFill="1" applyBorder="1" applyProtection="1"/>
    <xf numFmtId="10" fontId="11" fillId="2" borderId="28" xfId="0" applyNumberFormat="1" applyFont="1" applyFill="1" applyBorder="1" applyProtection="1"/>
    <xf numFmtId="40" fontId="5" fillId="0" borderId="42" xfId="0" applyFont="1" applyBorder="1" applyProtection="1"/>
    <xf numFmtId="40" fontId="2" fillId="0" borderId="43" xfId="0" applyFont="1" applyBorder="1" applyProtection="1"/>
    <xf numFmtId="40" fontId="11" fillId="2" borderId="3" xfId="0" applyFont="1" applyFill="1" applyBorder="1" applyProtection="1"/>
    <xf numFmtId="40" fontId="21" fillId="2" borderId="8" xfId="0" applyFont="1" applyFill="1" applyBorder="1" applyAlignment="1" applyProtection="1">
      <alignment horizontal="right" indent="1"/>
    </xf>
    <xf numFmtId="40" fontId="26" fillId="2" borderId="8" xfId="0" applyFont="1" applyFill="1" applyBorder="1" applyAlignment="1" applyProtection="1">
      <alignment horizontal="right" indent="1"/>
    </xf>
    <xf numFmtId="40" fontId="26" fillId="2" borderId="0" xfId="0" applyFont="1" applyFill="1" applyBorder="1" applyAlignment="1" applyProtection="1">
      <alignment horizontal="right" indent="1"/>
    </xf>
    <xf numFmtId="10" fontId="11" fillId="2" borderId="44" xfId="0" applyNumberFormat="1" applyFont="1" applyFill="1" applyBorder="1" applyProtection="1">
      <protection locked="0"/>
    </xf>
    <xf numFmtId="40" fontId="0" fillId="0" borderId="0" xfId="0" applyAlignment="1"/>
    <xf numFmtId="40" fontId="22" fillId="0" borderId="17" xfId="0" applyFont="1" applyBorder="1" applyAlignment="1" applyProtection="1"/>
    <xf numFmtId="10" fontId="11" fillId="2" borderId="47" xfId="0" applyNumberFormat="1" applyFont="1" applyFill="1" applyBorder="1" applyProtection="1"/>
    <xf numFmtId="165" fontId="11" fillId="4" borderId="1" xfId="0" applyNumberFormat="1" applyFont="1" applyFill="1" applyBorder="1" applyAlignment="1" applyProtection="1">
      <alignment horizontal="center"/>
      <protection locked="0"/>
    </xf>
    <xf numFmtId="40" fontId="9" fillId="3" borderId="3" xfId="0" applyFont="1" applyFill="1" applyBorder="1" applyAlignment="1" applyProtection="1">
      <alignment horizontal="left" vertical="center"/>
    </xf>
    <xf numFmtId="40" fontId="11" fillId="2" borderId="6" xfId="0" applyFont="1" applyFill="1" applyBorder="1" applyProtection="1"/>
    <xf numFmtId="10" fontId="11" fillId="4" borderId="49" xfId="0" applyNumberFormat="1" applyFont="1" applyFill="1" applyBorder="1" applyAlignment="1" applyProtection="1">
      <alignment horizontal="center"/>
      <protection locked="0"/>
    </xf>
    <xf numFmtId="40" fontId="22" fillId="0" borderId="50" xfId="0" applyFont="1" applyBorder="1" applyProtection="1"/>
    <xf numFmtId="40" fontId="22" fillId="0" borderId="51" xfId="0" applyFont="1" applyBorder="1" applyProtection="1"/>
    <xf numFmtId="40" fontId="0" fillId="0" borderId="52" xfId="0" applyBorder="1"/>
    <xf numFmtId="10" fontId="11" fillId="4" borderId="26" xfId="0" applyNumberFormat="1" applyFont="1" applyFill="1" applyBorder="1" applyAlignment="1" applyProtection="1">
      <alignment horizontal="left" shrinkToFit="1"/>
      <protection locked="0"/>
    </xf>
    <xf numFmtId="40" fontId="0" fillId="0" borderId="27" xfId="0" applyBorder="1" applyAlignment="1" applyProtection="1">
      <alignment horizontal="left" shrinkToFit="1"/>
      <protection locked="0"/>
    </xf>
    <xf numFmtId="40" fontId="0" fillId="0" borderId="29" xfId="0" applyBorder="1" applyAlignment="1" applyProtection="1">
      <protection locked="0"/>
    </xf>
    <xf numFmtId="10" fontId="11" fillId="4" borderId="5" xfId="0" applyNumberFormat="1" applyFont="1" applyFill="1" applyBorder="1" applyAlignment="1" applyProtection="1">
      <alignment horizontal="left" vertical="top" wrapText="1" shrinkToFit="1"/>
      <protection locked="0"/>
    </xf>
    <xf numFmtId="10" fontId="11" fillId="4" borderId="6" xfId="0" applyNumberFormat="1" applyFont="1" applyFill="1" applyBorder="1" applyAlignment="1" applyProtection="1">
      <alignment horizontal="left" vertical="top" wrapText="1" shrinkToFit="1"/>
      <protection locked="0"/>
    </xf>
    <xf numFmtId="10" fontId="11" fillId="4" borderId="7" xfId="0" applyNumberFormat="1" applyFont="1" applyFill="1" applyBorder="1" applyAlignment="1" applyProtection="1">
      <alignment horizontal="left" vertical="top" wrapText="1" shrinkToFit="1"/>
      <protection locked="0"/>
    </xf>
    <xf numFmtId="10" fontId="11" fillId="4" borderId="10" xfId="0" applyNumberFormat="1" applyFont="1" applyFill="1" applyBorder="1" applyAlignment="1" applyProtection="1">
      <alignment horizontal="left" vertical="top" wrapText="1" shrinkToFit="1"/>
      <protection locked="0"/>
    </xf>
    <xf numFmtId="10" fontId="11" fillId="4" borderId="11" xfId="0" applyNumberFormat="1" applyFont="1" applyFill="1" applyBorder="1" applyAlignment="1" applyProtection="1">
      <alignment horizontal="left" vertical="top" wrapText="1" shrinkToFit="1"/>
      <protection locked="0"/>
    </xf>
    <xf numFmtId="10" fontId="11" fillId="4" borderId="12" xfId="0" applyNumberFormat="1" applyFont="1" applyFill="1" applyBorder="1" applyAlignment="1" applyProtection="1">
      <alignment horizontal="left" vertical="top" wrapText="1" shrinkToFit="1"/>
      <protection locked="0"/>
    </xf>
    <xf numFmtId="40" fontId="10" fillId="0" borderId="0" xfId="0" applyFont="1" applyBorder="1" applyAlignment="1" applyProtection="1">
      <alignment horizontal="right"/>
    </xf>
    <xf numFmtId="40" fontId="0" fillId="0" borderId="0" xfId="0" applyAlignment="1">
      <alignment horizontal="right"/>
    </xf>
    <xf numFmtId="38" fontId="11" fillId="4" borderId="13" xfId="0" applyNumberFormat="1" applyFont="1" applyFill="1" applyBorder="1" applyAlignment="1" applyProtection="1">
      <alignment horizontal="center" vertical="top" wrapText="1"/>
      <protection locked="0"/>
    </xf>
    <xf numFmtId="40" fontId="0" fillId="0" borderId="48" xfId="0" applyBorder="1" applyAlignment="1" applyProtection="1">
      <alignment horizontal="center" vertical="top" wrapText="1"/>
      <protection locked="0"/>
    </xf>
    <xf numFmtId="40" fontId="26" fillId="2" borderId="5" xfId="0" applyFont="1" applyFill="1" applyBorder="1" applyAlignment="1" applyProtection="1">
      <alignment horizontal="center"/>
    </xf>
    <xf numFmtId="40" fontId="27" fillId="0" borderId="6" xfId="0" applyFont="1" applyBorder="1" applyAlignment="1"/>
    <xf numFmtId="0" fontId="11" fillId="4" borderId="2" xfId="0" applyNumberFormat="1" applyFont="1" applyFill="1" applyBorder="1" applyAlignment="1" applyProtection="1">
      <alignment horizontal="left" shrinkToFit="1"/>
      <protection locked="0"/>
    </xf>
    <xf numFmtId="0" fontId="0" fillId="0" borderId="4" xfId="0" applyNumberFormat="1" applyBorder="1" applyAlignment="1" applyProtection="1">
      <alignment horizontal="left" shrinkToFit="1"/>
      <protection locked="0"/>
    </xf>
    <xf numFmtId="10" fontId="11" fillId="4" borderId="5" xfId="0" applyNumberFormat="1" applyFont="1" applyFill="1" applyBorder="1" applyAlignment="1" applyProtection="1">
      <alignment horizontal="left" shrinkToFit="1"/>
      <protection locked="0"/>
    </xf>
    <xf numFmtId="40" fontId="0" fillId="0" borderId="6" xfId="0" applyBorder="1" applyAlignment="1" applyProtection="1">
      <alignment horizontal="left" shrinkToFit="1"/>
      <protection locked="0"/>
    </xf>
    <xf numFmtId="40" fontId="0" fillId="0" borderId="28" xfId="0" applyBorder="1" applyAlignment="1" applyProtection="1">
      <protection locked="0"/>
    </xf>
    <xf numFmtId="38" fontId="11" fillId="4" borderId="2" xfId="0" applyNumberFormat="1" applyFont="1" applyFill="1" applyBorder="1" applyAlignment="1" applyProtection="1">
      <alignment horizontal="left"/>
      <protection locked="0"/>
    </xf>
    <xf numFmtId="40" fontId="0" fillId="0" borderId="4" xfId="0" applyBorder="1" applyAlignment="1" applyProtection="1">
      <alignment horizontal="left"/>
      <protection locked="0"/>
    </xf>
    <xf numFmtId="40" fontId="12" fillId="2" borderId="37" xfId="0" applyFont="1" applyFill="1" applyBorder="1" applyAlignment="1" applyProtection="1">
      <alignment horizontal="right" vertical="center" wrapText="1" indent="1"/>
    </xf>
    <xf numFmtId="40" fontId="0" fillId="0" borderId="37" xfId="0" applyBorder="1" applyAlignment="1">
      <alignment horizontal="right" vertical="center" wrapText="1" indent="1"/>
    </xf>
    <xf numFmtId="0" fontId="28" fillId="4" borderId="13" xfId="0" applyNumberFormat="1" applyFont="1" applyFill="1" applyBorder="1" applyAlignment="1" applyProtection="1">
      <alignment horizontal="center" vertical="center" wrapText="1" shrinkToFit="1"/>
      <protection locked="0"/>
    </xf>
    <xf numFmtId="0" fontId="29" fillId="0" borderId="48" xfId="0" applyNumberFormat="1" applyFont="1" applyBorder="1" applyAlignment="1">
      <alignment horizontal="center" vertical="center" wrapText="1" shrinkToFit="1"/>
    </xf>
    <xf numFmtId="38" fontId="11" fillId="4" borderId="13" xfId="0" applyNumberFormat="1" applyFont="1" applyFill="1" applyBorder="1" applyAlignment="1" applyProtection="1">
      <alignment horizontal="left" vertical="top" wrapText="1"/>
      <protection locked="0"/>
    </xf>
    <xf numFmtId="40" fontId="0" fillId="0" borderId="37" xfId="0" applyBorder="1" applyAlignment="1">
      <alignment horizontal="left" vertical="top" wrapText="1"/>
    </xf>
    <xf numFmtId="40" fontId="0" fillId="0" borderId="48" xfId="0" applyBorder="1" applyAlignment="1">
      <alignment horizontal="left" vertical="top" wrapText="1"/>
    </xf>
    <xf numFmtId="40" fontId="0" fillId="4" borderId="46" xfId="0" applyFill="1" applyBorder="1" applyAlignment="1" applyProtection="1">
      <alignment horizontal="left" vertical="top"/>
      <protection locked="0"/>
    </xf>
    <xf numFmtId="40" fontId="0" fillId="4" borderId="24" xfId="0" applyFill="1" applyBorder="1" applyAlignment="1" applyProtection="1">
      <alignment horizontal="left" vertical="top"/>
      <protection locked="0"/>
    </xf>
    <xf numFmtId="40" fontId="0" fillId="4" borderId="25" xfId="0" applyFill="1" applyBorder="1" applyAlignment="1" applyProtection="1">
      <alignment horizontal="left" vertical="top"/>
      <protection locked="0"/>
    </xf>
    <xf numFmtId="40" fontId="0" fillId="4" borderId="45" xfId="0" applyFill="1" applyBorder="1" applyAlignment="1" applyProtection="1">
      <alignment horizontal="left" vertical="top"/>
      <protection locked="0"/>
    </xf>
    <xf numFmtId="40" fontId="0" fillId="4" borderId="22" xfId="0" applyFill="1" applyBorder="1" applyAlignment="1" applyProtection="1">
      <alignment horizontal="left" vertical="top"/>
      <protection locked="0"/>
    </xf>
    <xf numFmtId="40" fontId="0" fillId="4" borderId="23" xfId="0" applyFill="1" applyBorder="1" applyAlignment="1" applyProtection="1">
      <alignment horizontal="left" vertical="top"/>
      <protection locked="0"/>
    </xf>
    <xf numFmtId="40" fontId="0" fillId="4" borderId="20" xfId="0" applyFill="1" applyBorder="1" applyAlignment="1" applyProtection="1">
      <alignment horizontal="left" vertical="top"/>
      <protection locked="0"/>
    </xf>
    <xf numFmtId="40" fontId="0" fillId="4" borderId="21" xfId="0" applyFill="1" applyBorder="1" applyAlignment="1" applyProtection="1">
      <alignment horizontal="left" vertical="top"/>
      <protection locked="0"/>
    </xf>
    <xf numFmtId="40" fontId="0" fillId="4" borderId="18" xfId="0" applyFill="1" applyBorder="1" applyAlignment="1" applyProtection="1">
      <alignment horizontal="left" vertical="top"/>
      <protection locked="0"/>
    </xf>
  </cellXfs>
  <cellStyles count="4">
    <cellStyle name="Date" xfId="1" xr:uid="{00000000-0005-0000-0000-000000000000}"/>
    <cellStyle name="Fixed" xfId="2" xr:uid="{00000000-0005-0000-0000-000001000000}"/>
    <cellStyle name="Normal" xfId="0" builtinId="0"/>
    <cellStyle name="Text" xfId="3" xr:uid="{00000000-0005-0000-0000-000003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E2ECF4"/>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45507F"/>
      <rgbColor rgb="00CC99FF"/>
      <rgbColor rgb="00EAEAEA"/>
      <rgbColor rgb="003366FF"/>
      <rgbColor rgb="0033CCCC"/>
      <rgbColor rgb="00339933"/>
      <rgbColor rgb="00C1E2E7"/>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F989"/>
      <color rgb="FFFFEB57"/>
      <color rgb="FFFFFF66"/>
      <color rgb="FF333333"/>
      <color rgb="FFFFF189"/>
      <color rgb="FF292929"/>
      <color rgb="FFFF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10" Type="http://schemas.openxmlformats.org/officeDocument/2006/relationships/customXml" Target="../customXml/item1.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71492</xdr:colOff>
      <xdr:row>0</xdr:row>
      <xdr:rowOff>31547</xdr:rowOff>
    </xdr:from>
    <xdr:to>
      <xdr:col>1</xdr:col>
      <xdr:colOff>341312</xdr:colOff>
      <xdr:row>2</xdr:row>
      <xdr:rowOff>4173</xdr:rowOff>
    </xdr:to>
    <xdr:pic>
      <xdr:nvPicPr>
        <xdr:cNvPr id="3" name="Picture 2">
          <a:extLst>
            <a:ext uri="{FF2B5EF4-FFF2-40B4-BE49-F238E27FC236}">
              <a16:creationId xmlns:a16="http://schemas.microsoft.com/office/drawing/2014/main" id="{ED5D080C-29B5-44CE-9A3D-5BCC22F97D1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2930" y="31547"/>
          <a:ext cx="269820" cy="26631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Peter/Documents/111%20A4DD/Operating%20Docs/New%20CC%20Materials/A4DD-Contracting-Carrier-Profile%20rev.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Peter/Documents/111%20A4DD/Carriers/A4DD-Contracting-Carrier-Profile-Special%20Delivery%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rrier_Profile"/>
      <sheetName val="Sheet1"/>
      <sheetName val="Variables"/>
    </sheetNames>
    <sheetDataSet>
      <sheetData sheetId="0"/>
      <sheetData sheetId="1">
        <row r="103">
          <cell r="A103" t="str">
            <v>Yes</v>
          </cell>
        </row>
        <row r="104">
          <cell r="A104" t="str">
            <v>No</v>
          </cell>
        </row>
      </sheetData>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rrier_Profile"/>
      <sheetName val="Sheet1"/>
      <sheetName val="Variables"/>
    </sheetNames>
    <sheetDataSet>
      <sheetData sheetId="0"/>
      <sheetData sheetId="1">
        <row r="103">
          <cell r="A103" t="str">
            <v>Yes</v>
          </cell>
        </row>
        <row r="104">
          <cell r="A104" t="str">
            <v>No</v>
          </cell>
        </row>
      </sheetData>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Aspect">
      <a:majorFont>
        <a:latin typeface="Verdana"/>
        <a:ea typeface=""/>
        <a:cs typeface=""/>
        <a:font script="Jpan" typeface="ＭＳ ゴシック"/>
        <a:font script="Hang" typeface="굴림"/>
        <a:font script="Hans" typeface="微软雅黑"/>
        <a:font script="Hant" typeface="微軟正黑體"/>
        <a:font script="Arab" typeface="Tahoma"/>
        <a:font script="Hebr" typeface="Tahoma"/>
        <a:font script="Thai" typeface="Frees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Verdana"/>
        <a:font script="Uigh" typeface="Microsoft Uighur"/>
      </a:majorFont>
      <a:minorFont>
        <a:latin typeface="Verdana"/>
        <a:ea typeface=""/>
        <a:cs typeface=""/>
        <a:font script="Jpan" typeface="ＭＳ ゴシック"/>
        <a:font script="Hang" typeface="굴림"/>
        <a:font script="Hans" typeface="微软雅黑"/>
        <a:font script="Hant" typeface="微軟正黑體"/>
        <a:font script="Arab" typeface="Tahoma"/>
        <a:font script="Hebr" typeface="Tahoma"/>
        <a:font script="Thai" typeface="Frees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Verdana"/>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45"/>
    <pageSetUpPr autoPageBreaks="0"/>
  </sheetPr>
  <dimension ref="A1:J103"/>
  <sheetViews>
    <sheetView showGridLines="0" tabSelected="1" zoomScale="120" zoomScaleNormal="120" workbookViewId="0">
      <selection activeCell="C6" sqref="C6"/>
    </sheetView>
  </sheetViews>
  <sheetFormatPr defaultColWidth="9.140625" defaultRowHeight="12.75" x14ac:dyDescent="0.2"/>
  <cols>
    <col min="1" max="1" width="1" style="1" customWidth="1"/>
    <col min="2" max="2" width="23.28515625" style="1" customWidth="1"/>
    <col min="3" max="3" width="24.7109375" style="1" customWidth="1"/>
    <col min="4" max="4" width="1.5703125" style="1" customWidth="1"/>
    <col min="5" max="5" width="2.42578125" style="1" customWidth="1"/>
    <col min="6" max="6" width="32.85546875" style="1" customWidth="1"/>
    <col min="7" max="7" width="12.85546875" style="1" customWidth="1"/>
    <col min="8" max="8" width="1.5703125" style="1" customWidth="1"/>
    <col min="9" max="9" width="9.140625" style="1"/>
    <col min="10" max="10" width="22.85546875" style="1" customWidth="1"/>
    <col min="11" max="11" width="24.7109375" style="1" customWidth="1"/>
    <col min="12" max="12" width="1.5703125" style="1" customWidth="1"/>
    <col min="13" max="13" width="2.42578125" style="1" customWidth="1"/>
    <col min="14" max="14" width="30.7109375" style="1" customWidth="1"/>
    <col min="15" max="15" width="12.85546875" style="1" customWidth="1"/>
    <col min="16" max="16" width="1.5703125" style="1" customWidth="1"/>
    <col min="17" max="16384" width="9.140625" style="1"/>
  </cols>
  <sheetData>
    <row r="1" spans="1:8" ht="3.95" customHeight="1" x14ac:dyDescent="0.2"/>
    <row r="2" spans="1:8" ht="20.100000000000001" customHeight="1" x14ac:dyDescent="0.3">
      <c r="B2" s="131" t="s">
        <v>115</v>
      </c>
      <c r="C2" s="132"/>
      <c r="D2" s="132"/>
      <c r="E2" s="132"/>
      <c r="F2" s="132"/>
      <c r="G2" s="132"/>
    </row>
    <row r="3" spans="1:8" ht="11.45" customHeight="1" x14ac:dyDescent="0.2">
      <c r="B3" s="8" t="s">
        <v>10</v>
      </c>
      <c r="C3" s="7"/>
      <c r="D3" s="2"/>
      <c r="E3" s="4"/>
      <c r="F3" s="8" t="s">
        <v>57</v>
      </c>
      <c r="H3" s="52" t="s">
        <v>125</v>
      </c>
    </row>
    <row r="4" spans="1:8" s="5" customFormat="1" ht="14.1" customHeight="1" x14ac:dyDescent="0.2">
      <c r="A4" s="13"/>
      <c r="B4" s="9"/>
      <c r="C4" s="10" t="s">
        <v>5</v>
      </c>
      <c r="D4" s="11"/>
      <c r="F4" s="9"/>
      <c r="G4" s="10" t="s">
        <v>5</v>
      </c>
      <c r="H4" s="12"/>
    </row>
    <row r="5" spans="1:8" ht="6.95" customHeight="1" x14ac:dyDescent="0.2">
      <c r="B5" s="14"/>
      <c r="C5" s="18"/>
      <c r="D5" s="21"/>
      <c r="E5" s="6"/>
      <c r="F5" s="14"/>
      <c r="G5" s="18"/>
      <c r="H5" s="27"/>
    </row>
    <row r="6" spans="1:8" ht="13.5" customHeight="1" x14ac:dyDescent="0.2">
      <c r="B6" s="15" t="s">
        <v>78</v>
      </c>
      <c r="C6" s="66"/>
      <c r="D6" s="67"/>
      <c r="E6" s="6"/>
      <c r="F6" s="16" t="s">
        <v>15</v>
      </c>
      <c r="G6" s="64"/>
      <c r="H6" s="28"/>
    </row>
    <row r="7" spans="1:8" ht="13.5" customHeight="1" x14ac:dyDescent="0.2">
      <c r="B7" s="15" t="s">
        <v>16</v>
      </c>
      <c r="C7" s="60"/>
      <c r="D7" s="21"/>
      <c r="E7" s="6"/>
      <c r="F7" s="16" t="s">
        <v>123</v>
      </c>
      <c r="G7" s="65"/>
      <c r="H7" s="28"/>
    </row>
    <row r="8" spans="1:8" ht="13.5" customHeight="1" x14ac:dyDescent="0.2">
      <c r="B8" s="15" t="s">
        <v>26</v>
      </c>
      <c r="C8" s="23"/>
      <c r="D8" s="21"/>
      <c r="E8" s="6"/>
      <c r="F8" s="91" t="s">
        <v>75</v>
      </c>
      <c r="G8" s="70"/>
      <c r="H8" s="28"/>
    </row>
    <row r="9" spans="1:8" ht="13.5" customHeight="1" x14ac:dyDescent="0.2">
      <c r="B9" s="16" t="s">
        <v>121</v>
      </c>
      <c r="C9" s="65"/>
      <c r="D9" s="21"/>
      <c r="E9" s="6"/>
      <c r="F9" s="16" t="s">
        <v>17</v>
      </c>
      <c r="G9" s="59"/>
      <c r="H9" s="28"/>
    </row>
    <row r="10" spans="1:8" ht="13.5" customHeight="1" x14ac:dyDescent="0.2">
      <c r="B10" s="16" t="s">
        <v>25</v>
      </c>
      <c r="C10" s="65"/>
      <c r="D10" s="21"/>
      <c r="E10" s="6"/>
      <c r="F10" s="16" t="s">
        <v>39</v>
      </c>
      <c r="G10" s="94"/>
      <c r="H10" s="28"/>
    </row>
    <row r="11" spans="1:8" ht="13.5" customHeight="1" x14ac:dyDescent="0.2">
      <c r="B11" s="16" t="s">
        <v>24</v>
      </c>
      <c r="C11" s="58"/>
      <c r="D11" s="20"/>
      <c r="E11" s="6"/>
      <c r="F11" s="108" t="s">
        <v>122</v>
      </c>
      <c r="G11" s="94"/>
      <c r="H11" s="28"/>
    </row>
    <row r="12" spans="1:8" ht="13.5" customHeight="1" x14ac:dyDescent="0.2">
      <c r="B12" s="16" t="s">
        <v>23</v>
      </c>
      <c r="C12" s="60"/>
      <c r="D12" s="68"/>
      <c r="E12" s="6"/>
      <c r="F12" s="16" t="s">
        <v>88</v>
      </c>
      <c r="G12" s="57"/>
      <c r="H12" s="28"/>
    </row>
    <row r="13" spans="1:8" ht="13.5" customHeight="1" x14ac:dyDescent="0.2">
      <c r="B13" s="15" t="s">
        <v>22</v>
      </c>
      <c r="C13" s="22"/>
      <c r="D13" s="21"/>
      <c r="E13" s="6"/>
      <c r="F13" s="16" t="s">
        <v>82</v>
      </c>
      <c r="G13" s="115"/>
      <c r="H13" s="28"/>
    </row>
    <row r="14" spans="1:8" ht="13.5" customHeight="1" x14ac:dyDescent="0.2">
      <c r="B14" s="16" t="s">
        <v>21</v>
      </c>
      <c r="C14" s="65"/>
      <c r="D14" s="21"/>
      <c r="E14" s="6"/>
      <c r="F14" s="16" t="s">
        <v>110</v>
      </c>
      <c r="G14" s="59"/>
      <c r="H14" s="28"/>
    </row>
    <row r="15" spans="1:8" ht="13.5" customHeight="1" x14ac:dyDescent="0.2">
      <c r="B15" s="16" t="s">
        <v>20</v>
      </c>
      <c r="C15" s="65"/>
      <c r="D15" s="21"/>
      <c r="E15" s="6"/>
      <c r="F15" s="16" t="s">
        <v>76</v>
      </c>
      <c r="G15" s="57"/>
      <c r="H15" s="28"/>
    </row>
    <row r="16" spans="1:8" ht="13.5" customHeight="1" x14ac:dyDescent="0.2">
      <c r="B16" s="16" t="s">
        <v>19</v>
      </c>
      <c r="C16" s="26"/>
      <c r="D16" s="21"/>
      <c r="E16" s="6"/>
      <c r="F16" s="16" t="s">
        <v>77</v>
      </c>
      <c r="G16" s="57"/>
      <c r="H16" s="28"/>
    </row>
    <row r="17" spans="2:8" ht="13.5" customHeight="1" x14ac:dyDescent="0.2">
      <c r="B17" s="16" t="s">
        <v>18</v>
      </c>
      <c r="C17" s="65"/>
      <c r="D17" s="69"/>
      <c r="E17" s="6"/>
      <c r="F17" s="16" t="s">
        <v>111</v>
      </c>
      <c r="G17" s="70"/>
      <c r="H17" s="28"/>
    </row>
    <row r="18" spans="2:8" ht="13.5" customHeight="1" x14ac:dyDescent="0.2">
      <c r="B18" s="16" t="s">
        <v>109</v>
      </c>
      <c r="C18" s="70"/>
      <c r="D18" s="69"/>
      <c r="E18" s="6"/>
      <c r="F18" s="16" t="s">
        <v>112</v>
      </c>
      <c r="G18" s="71"/>
      <c r="H18" s="28"/>
    </row>
    <row r="19" spans="2:8" ht="13.5" customHeight="1" x14ac:dyDescent="0.2">
      <c r="B19" s="16" t="s">
        <v>86</v>
      </c>
      <c r="C19" s="133"/>
      <c r="D19" s="69"/>
      <c r="E19" s="6"/>
      <c r="F19" s="144" t="s">
        <v>124</v>
      </c>
      <c r="G19" s="146"/>
      <c r="H19" s="28"/>
    </row>
    <row r="20" spans="2:8" ht="13.5" customHeight="1" x14ac:dyDescent="0.2">
      <c r="B20" s="16" t="s">
        <v>87</v>
      </c>
      <c r="C20" s="134"/>
      <c r="D20" s="69"/>
      <c r="E20" s="6"/>
      <c r="F20" s="145"/>
      <c r="G20" s="147"/>
      <c r="H20" s="28"/>
    </row>
    <row r="21" spans="2:8" ht="6.95" customHeight="1" x14ac:dyDescent="0.2">
      <c r="B21" s="17"/>
      <c r="C21" s="24"/>
      <c r="D21" s="25"/>
      <c r="E21" s="6"/>
      <c r="F21" s="30"/>
      <c r="G21" s="31"/>
      <c r="H21" s="32"/>
    </row>
    <row r="22" spans="2:8" ht="7.15" customHeight="1" x14ac:dyDescent="0.2"/>
    <row r="23" spans="2:8" ht="14.1" customHeight="1" x14ac:dyDescent="0.2">
      <c r="B23" s="34" t="s">
        <v>11</v>
      </c>
      <c r="C23" s="49"/>
      <c r="D23" s="99"/>
      <c r="E23" s="49"/>
      <c r="F23" s="100"/>
      <c r="G23" s="99"/>
      <c r="H23" s="101"/>
    </row>
    <row r="24" spans="2:8" ht="6.95" customHeight="1" x14ac:dyDescent="0.2">
      <c r="B24" s="46"/>
      <c r="C24" s="3"/>
      <c r="D24" s="23"/>
      <c r="E24" s="50"/>
      <c r="F24" s="51"/>
      <c r="G24" s="23"/>
      <c r="H24" s="28"/>
    </row>
    <row r="25" spans="2:8" ht="14.1" customHeight="1" x14ac:dyDescent="0.2">
      <c r="B25" s="15" t="s">
        <v>89</v>
      </c>
      <c r="C25" s="23"/>
      <c r="D25" s="23"/>
      <c r="E25" s="50"/>
      <c r="F25" s="51"/>
      <c r="G25" s="23"/>
      <c r="H25" s="28"/>
    </row>
    <row r="26" spans="2:8" ht="14.1" customHeight="1" x14ac:dyDescent="0.2">
      <c r="B26" s="15"/>
      <c r="C26" s="125"/>
      <c r="D26" s="126"/>
      <c r="E26" s="126"/>
      <c r="F26" s="126"/>
      <c r="G26" s="127"/>
      <c r="H26" s="28"/>
    </row>
    <row r="27" spans="2:8" ht="14.1" customHeight="1" x14ac:dyDescent="0.2">
      <c r="B27" s="15"/>
      <c r="C27" s="128"/>
      <c r="D27" s="129"/>
      <c r="E27" s="129"/>
      <c r="F27" s="129"/>
      <c r="G27" s="130"/>
      <c r="H27" s="28"/>
    </row>
    <row r="28" spans="2:8" ht="14.1" customHeight="1" x14ac:dyDescent="0.2">
      <c r="B28" s="15" t="s">
        <v>91</v>
      </c>
      <c r="C28" s="15"/>
      <c r="D28" s="48"/>
      <c r="E28" s="55"/>
      <c r="F28" s="15" t="s">
        <v>126</v>
      </c>
      <c r="G28" s="71"/>
      <c r="H28" s="28"/>
    </row>
    <row r="29" spans="2:8" ht="14.1" customHeight="1" x14ac:dyDescent="0.2">
      <c r="B29" s="15" t="s">
        <v>27</v>
      </c>
      <c r="C29" s="61"/>
      <c r="D29" s="47"/>
      <c r="E29" s="55"/>
      <c r="F29" s="15" t="s">
        <v>127</v>
      </c>
      <c r="G29" s="71"/>
      <c r="H29" s="28"/>
    </row>
    <row r="30" spans="2:8" ht="14.1" customHeight="1" x14ac:dyDescent="0.2">
      <c r="B30" s="15" t="s">
        <v>28</v>
      </c>
      <c r="C30" s="61"/>
      <c r="D30" s="47"/>
      <c r="E30" s="92"/>
      <c r="F30" s="15" t="s">
        <v>128</v>
      </c>
      <c r="G30" s="61"/>
      <c r="H30" s="28"/>
    </row>
    <row r="31" spans="2:8" ht="14.1" customHeight="1" x14ac:dyDescent="0.2">
      <c r="B31" s="15" t="s">
        <v>29</v>
      </c>
      <c r="C31" s="61"/>
      <c r="D31" s="47"/>
      <c r="E31" s="55"/>
      <c r="F31" s="15" t="s">
        <v>129</v>
      </c>
      <c r="G31" s="61"/>
      <c r="H31" s="28"/>
    </row>
    <row r="32" spans="2:8" ht="14.1" customHeight="1" x14ac:dyDescent="0.2">
      <c r="B32" s="15" t="s">
        <v>30</v>
      </c>
      <c r="C32" s="61"/>
      <c r="D32" s="47"/>
      <c r="E32" s="55"/>
      <c r="F32" s="98" t="s">
        <v>130</v>
      </c>
      <c r="G32" s="61"/>
      <c r="H32" s="28"/>
    </row>
    <row r="33" spans="1:8" ht="14.1" customHeight="1" x14ac:dyDescent="0.2">
      <c r="B33" s="15"/>
      <c r="C33" s="23"/>
      <c r="D33" s="47"/>
      <c r="E33" s="55"/>
      <c r="F33" s="98" t="s">
        <v>131</v>
      </c>
      <c r="G33" s="61"/>
      <c r="H33" s="28"/>
    </row>
    <row r="34" spans="1:8" ht="14.1" customHeight="1" x14ac:dyDescent="0.2">
      <c r="B34" s="15" t="s">
        <v>90</v>
      </c>
      <c r="C34" s="23"/>
      <c r="D34" s="47"/>
      <c r="E34" s="55"/>
      <c r="F34" s="15" t="s">
        <v>132</v>
      </c>
      <c r="G34" s="61"/>
      <c r="H34" s="28"/>
    </row>
    <row r="35" spans="1:8" ht="14.1" customHeight="1" x14ac:dyDescent="0.2">
      <c r="B35" s="15" t="s">
        <v>31</v>
      </c>
      <c r="C35" s="61"/>
      <c r="D35" s="47"/>
      <c r="E35" s="55"/>
      <c r="F35" s="15" t="s">
        <v>133</v>
      </c>
      <c r="G35" s="70"/>
      <c r="H35" s="28"/>
    </row>
    <row r="36" spans="1:8" ht="14.1" customHeight="1" x14ac:dyDescent="0.2">
      <c r="B36" s="15" t="s">
        <v>32</v>
      </c>
      <c r="C36" s="61"/>
      <c r="D36" s="48"/>
      <c r="E36" s="55"/>
      <c r="F36" s="15" t="s">
        <v>134</v>
      </c>
      <c r="G36" s="70"/>
      <c r="H36" s="28"/>
    </row>
    <row r="37" spans="1:8" ht="14.1" customHeight="1" x14ac:dyDescent="0.2">
      <c r="B37" s="15" t="s">
        <v>33</v>
      </c>
      <c r="C37" s="61"/>
      <c r="D37" s="48"/>
      <c r="E37" s="55"/>
      <c r="F37" s="15" t="s">
        <v>55</v>
      </c>
      <c r="H37" s="28"/>
    </row>
    <row r="38" spans="1:8" ht="14.1" customHeight="1" x14ac:dyDescent="0.2">
      <c r="B38" s="15" t="s">
        <v>34</v>
      </c>
      <c r="C38" s="61"/>
      <c r="D38" s="48"/>
      <c r="E38" s="55"/>
      <c r="F38" s="137"/>
      <c r="G38" s="138"/>
      <c r="H38" s="28"/>
    </row>
    <row r="39" spans="1:8" ht="14.1" customHeight="1" x14ac:dyDescent="0.2">
      <c r="B39" s="15"/>
      <c r="C39" s="23"/>
      <c r="D39" s="47"/>
      <c r="E39" s="55"/>
      <c r="F39" s="15" t="s">
        <v>113</v>
      </c>
      <c r="G39" s="70"/>
      <c r="H39" s="28"/>
    </row>
    <row r="40" spans="1:8" ht="14.1" customHeight="1" x14ac:dyDescent="0.2">
      <c r="B40" s="15" t="s">
        <v>92</v>
      </c>
      <c r="C40" s="23"/>
      <c r="D40" s="47"/>
      <c r="E40" s="55"/>
      <c r="F40" s="15" t="s">
        <v>114</v>
      </c>
      <c r="H40" s="28"/>
    </row>
    <row r="41" spans="1:8" ht="14.1" customHeight="1" x14ac:dyDescent="0.2">
      <c r="B41" s="15" t="s">
        <v>35</v>
      </c>
      <c r="C41" s="61"/>
      <c r="D41" s="47"/>
      <c r="E41" s="55"/>
      <c r="F41" s="137"/>
      <c r="G41" s="138"/>
      <c r="H41" s="28"/>
    </row>
    <row r="42" spans="1:8" ht="14.1" customHeight="1" x14ac:dyDescent="0.2">
      <c r="B42" s="15" t="s">
        <v>37</v>
      </c>
      <c r="C42" s="61"/>
      <c r="D42" s="48"/>
      <c r="E42" s="55"/>
      <c r="F42" s="15" t="s">
        <v>80</v>
      </c>
      <c r="G42" s="70"/>
      <c r="H42" s="28"/>
    </row>
    <row r="43" spans="1:8" ht="14.1" customHeight="1" x14ac:dyDescent="0.2">
      <c r="B43" s="15" t="s">
        <v>36</v>
      </c>
      <c r="C43" s="61"/>
      <c r="D43" s="48"/>
      <c r="E43" s="55"/>
      <c r="F43" s="15" t="s">
        <v>79</v>
      </c>
      <c r="H43" s="28"/>
    </row>
    <row r="44" spans="1:8" ht="14.1" customHeight="1" x14ac:dyDescent="0.2">
      <c r="B44" s="15" t="s">
        <v>38</v>
      </c>
      <c r="C44" s="61"/>
      <c r="D44" s="48"/>
      <c r="E44" s="55"/>
      <c r="F44" s="137"/>
      <c r="G44" s="138"/>
      <c r="H44" s="28"/>
    </row>
    <row r="45" spans="1:8" ht="6.95" customHeight="1" x14ac:dyDescent="0.2">
      <c r="B45" s="33"/>
      <c r="C45" s="31"/>
      <c r="D45" s="43"/>
      <c r="E45" s="93"/>
      <c r="F45" s="43"/>
      <c r="G45" s="31"/>
      <c r="H45" s="32"/>
    </row>
    <row r="46" spans="1:8" ht="7.15" customHeight="1" x14ac:dyDescent="0.2"/>
    <row r="47" spans="1:8" s="5" customFormat="1" ht="14.1" customHeight="1" x14ac:dyDescent="0.2">
      <c r="A47" s="13"/>
      <c r="B47" s="116" t="s">
        <v>140</v>
      </c>
      <c r="C47" s="9"/>
      <c r="D47" s="11"/>
      <c r="F47" s="9"/>
      <c r="G47" s="10" t="s">
        <v>49</v>
      </c>
      <c r="H47" s="12"/>
    </row>
    <row r="48" spans="1:8" ht="6.95" customHeight="1" x14ac:dyDescent="0.2">
      <c r="B48" s="14"/>
      <c r="C48" s="18"/>
      <c r="D48" s="21"/>
      <c r="E48" s="6"/>
      <c r="F48" s="14"/>
      <c r="G48" s="18"/>
      <c r="H48" s="27"/>
    </row>
    <row r="49" spans="2:9" ht="13.5" customHeight="1" x14ac:dyDescent="0.2">
      <c r="B49" s="15" t="s">
        <v>47</v>
      </c>
      <c r="C49" s="56"/>
      <c r="D49" s="67"/>
      <c r="E49" s="6"/>
      <c r="F49" s="15" t="s">
        <v>148</v>
      </c>
      <c r="G49" s="54" t="s">
        <v>147</v>
      </c>
      <c r="H49" s="28"/>
    </row>
    <row r="50" spans="2:9" ht="13.5" customHeight="1" x14ac:dyDescent="0.2">
      <c r="B50" s="15" t="s">
        <v>46</v>
      </c>
      <c r="C50" s="57"/>
      <c r="D50" s="21"/>
      <c r="E50" s="6"/>
      <c r="F50" s="15" t="s">
        <v>149</v>
      </c>
      <c r="G50" s="61"/>
      <c r="H50" s="28"/>
    </row>
    <row r="51" spans="2:9" ht="13.5" customHeight="1" x14ac:dyDescent="0.2">
      <c r="B51" s="15" t="s">
        <v>45</v>
      </c>
      <c r="C51" s="58"/>
      <c r="D51" s="21"/>
      <c r="E51" s="6"/>
      <c r="F51" s="15" t="s">
        <v>40</v>
      </c>
      <c r="G51" s="61"/>
      <c r="H51" s="28"/>
    </row>
    <row r="52" spans="2:9" ht="13.5" customHeight="1" x14ac:dyDescent="0.2">
      <c r="B52" s="15" t="s">
        <v>56</v>
      </c>
      <c r="C52" s="58"/>
      <c r="D52" s="21"/>
      <c r="E52" s="6"/>
      <c r="F52" s="15" t="s">
        <v>41</v>
      </c>
      <c r="G52" s="61"/>
      <c r="H52" s="28"/>
    </row>
    <row r="53" spans="2:9" ht="13.5" customHeight="1" x14ac:dyDescent="0.2">
      <c r="B53" s="15" t="s">
        <v>70</v>
      </c>
      <c r="C53" s="59"/>
      <c r="D53" s="21"/>
      <c r="E53" s="6"/>
      <c r="F53" s="15" t="s">
        <v>42</v>
      </c>
      <c r="G53" s="61"/>
      <c r="H53" s="28"/>
    </row>
    <row r="54" spans="2:9" ht="13.5" customHeight="1" x14ac:dyDescent="0.2">
      <c r="B54" s="15" t="s">
        <v>48</v>
      </c>
      <c r="C54" s="64"/>
      <c r="D54" s="20"/>
      <c r="E54" s="6"/>
      <c r="F54" s="15" t="s">
        <v>43</v>
      </c>
      <c r="G54" s="61"/>
      <c r="H54" s="28"/>
    </row>
    <row r="55" spans="2:9" ht="13.5" customHeight="1" x14ac:dyDescent="0.2">
      <c r="B55" s="15" t="s">
        <v>68</v>
      </c>
      <c r="C55" s="60"/>
      <c r="D55" s="68"/>
      <c r="E55" s="6"/>
      <c r="F55" s="15" t="s">
        <v>44</v>
      </c>
      <c r="G55" s="61"/>
      <c r="H55" s="28"/>
    </row>
    <row r="56" spans="2:9" ht="13.5" customHeight="1" x14ac:dyDescent="0.2">
      <c r="B56" s="15" t="s">
        <v>69</v>
      </c>
      <c r="C56" s="60"/>
      <c r="D56" s="21"/>
      <c r="E56" s="6"/>
      <c r="F56" s="142"/>
      <c r="G56" s="143"/>
      <c r="H56" s="28"/>
    </row>
    <row r="57" spans="2:9" ht="13.5" customHeight="1" x14ac:dyDescent="0.2">
      <c r="B57" s="102"/>
      <c r="D57" s="19"/>
      <c r="E57" s="6"/>
      <c r="F57" s="15"/>
      <c r="G57" s="29"/>
      <c r="H57" s="28"/>
    </row>
    <row r="58" spans="2:9" ht="13.5" customHeight="1" x14ac:dyDescent="0.2">
      <c r="B58" s="53" t="s">
        <v>141</v>
      </c>
      <c r="C58" s="148"/>
      <c r="D58" s="21"/>
      <c r="E58" s="6"/>
      <c r="F58" s="15" t="s">
        <v>53</v>
      </c>
      <c r="G58" s="5"/>
      <c r="H58" s="28"/>
    </row>
    <row r="59" spans="2:9" ht="13.5" customHeight="1" x14ac:dyDescent="0.2">
      <c r="B59" s="53" t="s">
        <v>142</v>
      </c>
      <c r="C59" s="149"/>
      <c r="D59" s="21"/>
      <c r="E59" s="6"/>
      <c r="F59" s="15" t="s">
        <v>54</v>
      </c>
      <c r="G59" s="63"/>
      <c r="H59" s="28"/>
    </row>
    <row r="60" spans="2:9" ht="13.5" customHeight="1" x14ac:dyDescent="0.2">
      <c r="B60" s="15"/>
      <c r="C60" s="150"/>
      <c r="D60" s="69"/>
      <c r="E60" s="6"/>
      <c r="H60" s="28"/>
    </row>
    <row r="61" spans="2:9" ht="13.5" customHeight="1" x14ac:dyDescent="0.2">
      <c r="B61" s="15" t="s">
        <v>144</v>
      </c>
      <c r="C61" s="62"/>
      <c r="D61" s="21"/>
      <c r="E61" s="6"/>
      <c r="F61" s="15" t="s">
        <v>145</v>
      </c>
      <c r="H61" s="28"/>
    </row>
    <row r="62" spans="2:9" ht="13.5" customHeight="1" x14ac:dyDescent="0.2">
      <c r="B62" s="15" t="s">
        <v>143</v>
      </c>
      <c r="C62" s="63"/>
      <c r="D62" s="20"/>
      <c r="E62" s="6"/>
      <c r="F62" s="137"/>
      <c r="G62" s="138"/>
      <c r="H62" s="28"/>
    </row>
    <row r="63" spans="2:9" ht="7.15" customHeight="1" x14ac:dyDescent="0.2">
      <c r="B63" s="72"/>
      <c r="C63" s="22"/>
      <c r="D63" s="38"/>
      <c r="E63" s="38"/>
      <c r="F63" s="22"/>
      <c r="G63" s="82"/>
      <c r="H63" s="44"/>
      <c r="I63" s="3"/>
    </row>
    <row r="64" spans="2:9" ht="13.5" customHeight="1" x14ac:dyDescent="0.2">
      <c r="B64" s="83" t="s">
        <v>71</v>
      </c>
      <c r="C64" s="10"/>
      <c r="D64" s="11"/>
      <c r="E64" s="5"/>
      <c r="F64" s="83" t="s">
        <v>72</v>
      </c>
      <c r="G64" s="10"/>
      <c r="H64" s="42"/>
      <c r="I64" s="3"/>
    </row>
    <row r="65" spans="1:9" ht="6.95" customHeight="1" x14ac:dyDescent="0.2">
      <c r="B65" s="14"/>
      <c r="C65" s="18"/>
      <c r="D65" s="21"/>
      <c r="E65" s="6"/>
      <c r="F65" s="14"/>
      <c r="G65" s="18"/>
      <c r="H65" s="104"/>
      <c r="I65" s="3"/>
    </row>
    <row r="66" spans="1:9" s="5" customFormat="1" ht="14.1" customHeight="1" x14ac:dyDescent="0.2">
      <c r="A66" s="13"/>
      <c r="B66" s="84" t="s">
        <v>139</v>
      </c>
      <c r="C66" s="23"/>
      <c r="D66" s="67"/>
      <c r="E66" s="6"/>
      <c r="F66" s="53" t="s">
        <v>135</v>
      </c>
      <c r="G66" s="59"/>
      <c r="H66" s="28"/>
    </row>
    <row r="67" spans="1:9" ht="13.5" customHeight="1" x14ac:dyDescent="0.2">
      <c r="B67" s="16" t="s">
        <v>63</v>
      </c>
      <c r="C67" s="65"/>
      <c r="D67" s="21"/>
      <c r="E67" s="6"/>
      <c r="F67" s="15" t="s">
        <v>136</v>
      </c>
      <c r="G67" s="59"/>
      <c r="H67" s="28"/>
    </row>
    <row r="68" spans="1:9" ht="13.5" customHeight="1" x14ac:dyDescent="0.2">
      <c r="B68" s="16" t="s">
        <v>64</v>
      </c>
      <c r="C68" s="65"/>
      <c r="D68" s="21"/>
      <c r="E68" s="6"/>
      <c r="F68" s="15" t="s">
        <v>138</v>
      </c>
      <c r="G68" s="59"/>
      <c r="H68" s="28"/>
    </row>
    <row r="69" spans="1:9" ht="13.5" customHeight="1" x14ac:dyDescent="0.2">
      <c r="B69" s="16" t="s">
        <v>65</v>
      </c>
      <c r="C69" s="26"/>
      <c r="D69" s="21"/>
      <c r="E69" s="6"/>
      <c r="F69" s="16" t="s">
        <v>67</v>
      </c>
      <c r="G69" s="59"/>
      <c r="H69" s="28"/>
    </row>
    <row r="70" spans="1:9" ht="13.5" customHeight="1" x14ac:dyDescent="0.2">
      <c r="B70" s="16" t="s">
        <v>66</v>
      </c>
      <c r="C70" s="65"/>
      <c r="D70" s="21"/>
      <c r="E70" s="6"/>
      <c r="F70" s="16" t="s">
        <v>137</v>
      </c>
      <c r="G70" s="59"/>
      <c r="H70" s="28"/>
    </row>
    <row r="71" spans="1:9" ht="7.15" customHeight="1" x14ac:dyDescent="0.2">
      <c r="B71" s="17"/>
      <c r="C71" s="43"/>
      <c r="D71" s="39"/>
      <c r="E71" s="105"/>
      <c r="F71" s="43"/>
      <c r="G71" s="103"/>
      <c r="H71" s="28"/>
    </row>
    <row r="72" spans="1:9" ht="7.15" customHeight="1" x14ac:dyDescent="0.2">
      <c r="B72" s="72"/>
      <c r="C72" s="22"/>
      <c r="D72" s="38"/>
      <c r="E72" s="38"/>
      <c r="F72" s="22"/>
      <c r="G72" s="73"/>
      <c r="H72" s="28"/>
    </row>
    <row r="73" spans="1:9" ht="13.5" customHeight="1" x14ac:dyDescent="0.2">
      <c r="B73" s="34" t="s">
        <v>81</v>
      </c>
      <c r="C73" s="41"/>
      <c r="D73" s="41"/>
      <c r="E73" s="41"/>
      <c r="F73" s="41"/>
      <c r="G73" s="41"/>
      <c r="H73" s="42"/>
      <c r="I73" s="3"/>
    </row>
    <row r="74" spans="1:9" ht="14.1" customHeight="1" x14ac:dyDescent="0.2">
      <c r="B74" s="139"/>
      <c r="C74" s="140"/>
      <c r="D74" s="140"/>
      <c r="E74" s="140"/>
      <c r="F74" s="140"/>
      <c r="G74" s="141"/>
      <c r="H74" s="74"/>
    </row>
    <row r="75" spans="1:9" ht="14.1" customHeight="1" x14ac:dyDescent="0.2">
      <c r="B75" s="139"/>
      <c r="C75" s="140"/>
      <c r="D75" s="140"/>
      <c r="E75" s="140"/>
      <c r="F75" s="140"/>
      <c r="G75" s="141"/>
      <c r="H75" s="74"/>
    </row>
    <row r="76" spans="1:9" ht="14.1" customHeight="1" x14ac:dyDescent="0.2">
      <c r="B76" s="122"/>
      <c r="C76" s="123"/>
      <c r="D76" s="123"/>
      <c r="E76" s="123"/>
      <c r="F76" s="123"/>
      <c r="G76" s="124"/>
      <c r="H76" s="74"/>
    </row>
    <row r="77" spans="1:9" ht="7.15" customHeight="1" x14ac:dyDescent="0.2">
      <c r="B77" s="17"/>
      <c r="C77" s="43"/>
      <c r="D77" s="39"/>
      <c r="E77" s="39"/>
      <c r="F77" s="43"/>
      <c r="G77" s="111"/>
      <c r="H77" s="106"/>
    </row>
    <row r="78" spans="1:9" ht="13.5" customHeight="1" x14ac:dyDescent="0.2">
      <c r="B78" s="83" t="s">
        <v>93</v>
      </c>
      <c r="C78" s="10"/>
      <c r="D78" s="11"/>
      <c r="E78" s="5"/>
      <c r="F78" s="83" t="s">
        <v>94</v>
      </c>
      <c r="G78" s="10"/>
      <c r="H78" s="42"/>
      <c r="I78" s="3"/>
    </row>
    <row r="79" spans="1:9" ht="6.95" customHeight="1" x14ac:dyDescent="0.2">
      <c r="B79" s="14"/>
      <c r="C79" s="18"/>
      <c r="D79" s="21"/>
      <c r="E79" s="6"/>
      <c r="F79" s="14"/>
      <c r="G79" s="18"/>
      <c r="H79" s="104"/>
      <c r="I79" s="3"/>
    </row>
    <row r="80" spans="1:9" s="5" customFormat="1" ht="14.1" customHeight="1" x14ac:dyDescent="0.2">
      <c r="A80" s="13"/>
      <c r="B80" s="16" t="s">
        <v>160</v>
      </c>
      <c r="C80" s="63"/>
      <c r="D80" s="67"/>
      <c r="E80" s="6"/>
      <c r="F80" s="108" t="s">
        <v>95</v>
      </c>
      <c r="G80" s="63"/>
      <c r="H80" s="28"/>
    </row>
    <row r="81" spans="2:10" ht="13.5" customHeight="1" x14ac:dyDescent="0.2">
      <c r="B81" s="16" t="s">
        <v>102</v>
      </c>
      <c r="C81" s="63"/>
      <c r="D81" s="21"/>
      <c r="E81" s="6"/>
      <c r="F81" s="16" t="s">
        <v>96</v>
      </c>
      <c r="G81" s="63"/>
      <c r="H81" s="28"/>
    </row>
    <row r="82" spans="2:10" ht="13.5" customHeight="1" x14ac:dyDescent="0.2">
      <c r="B82" s="16" t="s">
        <v>103</v>
      </c>
      <c r="C82" s="63"/>
      <c r="D82" s="21"/>
      <c r="E82" s="6"/>
      <c r="F82" s="109" t="s">
        <v>105</v>
      </c>
      <c r="G82" s="70"/>
      <c r="H82" s="28"/>
    </row>
    <row r="83" spans="2:10" ht="13.5" customHeight="1" x14ac:dyDescent="0.2">
      <c r="B83" s="16" t="s">
        <v>161</v>
      </c>
      <c r="C83" s="63"/>
      <c r="D83" s="21"/>
      <c r="E83" s="6"/>
      <c r="F83" s="109" t="s">
        <v>98</v>
      </c>
      <c r="G83" s="70"/>
      <c r="H83" s="28"/>
    </row>
    <row r="84" spans="2:10" ht="13.5" customHeight="1" x14ac:dyDescent="0.2">
      <c r="B84" s="16" t="s">
        <v>162</v>
      </c>
      <c r="C84" s="63"/>
      <c r="D84" s="21"/>
      <c r="E84" s="6"/>
      <c r="F84" s="109" t="s">
        <v>99</v>
      </c>
      <c r="G84" s="70"/>
      <c r="H84" s="28"/>
    </row>
    <row r="85" spans="2:10" ht="13.5" customHeight="1" x14ac:dyDescent="0.2">
      <c r="B85" s="16" t="s">
        <v>159</v>
      </c>
      <c r="C85" s="63"/>
      <c r="D85" s="21"/>
      <c r="E85" s="6"/>
      <c r="F85" s="109"/>
      <c r="G85" s="110"/>
      <c r="H85" s="28"/>
    </row>
    <row r="86" spans="2:10" ht="13.5" customHeight="1" x14ac:dyDescent="0.2">
      <c r="B86" s="16" t="s">
        <v>163</v>
      </c>
      <c r="C86" s="63"/>
      <c r="D86" s="21"/>
      <c r="E86" s="6"/>
      <c r="F86" s="16" t="s">
        <v>153</v>
      </c>
      <c r="G86" s="63"/>
      <c r="H86" s="28"/>
    </row>
    <row r="87" spans="2:10" ht="13.5" customHeight="1" x14ac:dyDescent="0.2">
      <c r="B87" s="16" t="s">
        <v>164</v>
      </c>
      <c r="C87" s="63"/>
      <c r="D87" s="21"/>
      <c r="E87" s="6"/>
      <c r="F87" s="16" t="s">
        <v>158</v>
      </c>
      <c r="G87" s="63"/>
      <c r="H87" s="28"/>
    </row>
    <row r="88" spans="2:10" ht="13.5" customHeight="1" x14ac:dyDescent="0.2">
      <c r="B88" s="16" t="s">
        <v>101</v>
      </c>
      <c r="C88" s="63"/>
      <c r="D88" s="21"/>
      <c r="E88" s="6"/>
      <c r="F88" s="16" t="s">
        <v>154</v>
      </c>
      <c r="G88" s="63"/>
      <c r="H88" s="28"/>
    </row>
    <row r="89" spans="2:10" ht="13.5" customHeight="1" x14ac:dyDescent="0.2">
      <c r="B89" s="16" t="s">
        <v>100</v>
      </c>
      <c r="C89" s="63"/>
      <c r="D89" s="21"/>
      <c r="E89" s="6"/>
      <c r="F89" s="16" t="s">
        <v>97</v>
      </c>
      <c r="G89" s="63"/>
      <c r="H89" s="28"/>
    </row>
    <row r="90" spans="2:10" ht="13.5" customHeight="1" x14ac:dyDescent="0.2">
      <c r="B90" s="16" t="s">
        <v>104</v>
      </c>
      <c r="C90" s="63"/>
      <c r="D90" s="21"/>
      <c r="E90" s="6"/>
      <c r="F90" s="16" t="s">
        <v>155</v>
      </c>
      <c r="G90" s="63"/>
      <c r="H90" s="28"/>
    </row>
    <row r="91" spans="2:10" ht="13.5" customHeight="1" x14ac:dyDescent="0.2">
      <c r="B91" s="16" t="s">
        <v>165</v>
      </c>
      <c r="C91" s="63"/>
      <c r="D91" s="21"/>
      <c r="E91" s="6"/>
      <c r="F91" s="16" t="s">
        <v>156</v>
      </c>
      <c r="G91" s="118"/>
      <c r="H91" s="28"/>
    </row>
    <row r="92" spans="2:10" ht="7.15" customHeight="1" x14ac:dyDescent="0.2">
      <c r="B92" s="17"/>
      <c r="C92" s="43"/>
      <c r="D92" s="39"/>
      <c r="E92" s="105"/>
      <c r="F92" s="43"/>
      <c r="G92" s="114"/>
      <c r="H92" s="28"/>
    </row>
    <row r="93" spans="2:10" ht="13.5" customHeight="1" x14ac:dyDescent="0.2">
      <c r="B93" s="34" t="s">
        <v>150</v>
      </c>
      <c r="C93" s="41"/>
      <c r="D93" s="41"/>
      <c r="E93" s="41"/>
      <c r="F93" s="41"/>
      <c r="G93" s="41"/>
      <c r="H93" s="42"/>
      <c r="J93" s="3"/>
    </row>
    <row r="94" spans="2:10" ht="7.15" customHeight="1" x14ac:dyDescent="0.2">
      <c r="B94" s="35"/>
      <c r="C94" s="36"/>
      <c r="D94" s="36"/>
      <c r="E94" s="36"/>
      <c r="F94" s="36"/>
      <c r="G94" s="117"/>
      <c r="H94" s="28"/>
      <c r="J94" s="3"/>
    </row>
    <row r="95" spans="2:10" ht="13.5" customHeight="1" x14ac:dyDescent="0.2">
      <c r="B95" s="15" t="s">
        <v>151</v>
      </c>
      <c r="D95" s="38"/>
      <c r="E95" s="38"/>
      <c r="F95" s="37"/>
      <c r="G95" s="23"/>
      <c r="H95" s="106"/>
    </row>
    <row r="96" spans="2:10" ht="13.5" customHeight="1" x14ac:dyDescent="0.2">
      <c r="B96" s="122"/>
      <c r="C96" s="123"/>
      <c r="D96" s="123"/>
      <c r="E96" s="123"/>
      <c r="F96" s="123"/>
      <c r="G96" s="124"/>
      <c r="H96" s="106"/>
    </row>
    <row r="97" spans="2:8" ht="7.15" customHeight="1" x14ac:dyDescent="0.2">
      <c r="B97" s="72"/>
      <c r="C97" s="22"/>
      <c r="D97" s="38"/>
      <c r="E97" s="38"/>
      <c r="F97" s="22"/>
      <c r="G97" s="73"/>
      <c r="H97" s="28"/>
    </row>
    <row r="98" spans="2:8" ht="13.5" customHeight="1" x14ac:dyDescent="0.2">
      <c r="B98" s="34" t="s">
        <v>50</v>
      </c>
      <c r="C98" s="41"/>
      <c r="D98" s="41"/>
      <c r="E98" s="41"/>
      <c r="F98" s="41"/>
      <c r="G98" s="41"/>
      <c r="H98" s="42"/>
    </row>
    <row r="99" spans="2:8" ht="6.95" customHeight="1" x14ac:dyDescent="0.2">
      <c r="B99" s="35"/>
      <c r="C99" s="36"/>
      <c r="D99" s="36"/>
      <c r="E99" s="36"/>
      <c r="F99" s="36"/>
      <c r="G99" s="107"/>
      <c r="H99" s="106"/>
    </row>
    <row r="100" spans="2:8" ht="14.1" customHeight="1" x14ac:dyDescent="0.2">
      <c r="B100" s="15" t="s">
        <v>60</v>
      </c>
      <c r="D100" s="38"/>
      <c r="E100" s="38"/>
      <c r="F100" s="37"/>
      <c r="G100" s="63"/>
      <c r="H100" s="74"/>
    </row>
    <row r="101" spans="2:8" ht="7.15" customHeight="1" x14ac:dyDescent="0.2">
      <c r="B101" s="17"/>
      <c r="C101" s="43"/>
      <c r="D101" s="39"/>
      <c r="E101" s="39"/>
      <c r="F101" s="43"/>
      <c r="G101" s="40"/>
      <c r="H101" s="45"/>
    </row>
    <row r="102" spans="2:8" ht="14.1" customHeight="1" x14ac:dyDescent="0.2">
      <c r="B102" s="135" t="s">
        <v>106</v>
      </c>
      <c r="C102" s="136"/>
      <c r="D102" s="136"/>
      <c r="E102" s="136"/>
      <c r="F102" s="136"/>
      <c r="G102" s="136"/>
      <c r="H102" s="136"/>
    </row>
    <row r="103" spans="2:8" ht="14.1" customHeight="1" x14ac:dyDescent="0.2"/>
  </sheetData>
  <mergeCells count="16">
    <mergeCell ref="B96:G96"/>
    <mergeCell ref="C26:G27"/>
    <mergeCell ref="B2:G2"/>
    <mergeCell ref="C19:C20"/>
    <mergeCell ref="B102:H102"/>
    <mergeCell ref="F38:G38"/>
    <mergeCell ref="B74:G74"/>
    <mergeCell ref="B75:G75"/>
    <mergeCell ref="B76:G76"/>
    <mergeCell ref="F56:G56"/>
    <mergeCell ref="F62:G62"/>
    <mergeCell ref="F41:G41"/>
    <mergeCell ref="F44:G44"/>
    <mergeCell ref="F19:F20"/>
    <mergeCell ref="G19:G20"/>
    <mergeCell ref="C58:C60"/>
  </mergeCells>
  <phoneticPr fontId="0" type="noConversion"/>
  <dataValidations xWindow="1880" yWindow="1076" count="53">
    <dataValidation type="whole" showInputMessage="1" showErrorMessage="1" errorTitle="Invalid Data" error="This is a required field. " sqref="O13 O56" xr:uid="{00000000-0002-0000-0000-000000000000}">
      <formula1>1</formula1>
      <formula2>100</formula2>
    </dataValidation>
    <dataValidation type="textLength" operator="greaterThanOrEqual" showInputMessage="1" showErrorMessage="1" errorTitle="Invalid Data" error="Enter a valid state abbreviation or name." sqref="C11" xr:uid="{00000000-0002-0000-0000-000002000000}">
      <formula1>2</formula1>
    </dataValidation>
    <dataValidation type="textLength" operator="greaterThanOrEqual" showInputMessage="1" showErrorMessage="1" errorTitle="Invalid Data" error="Enter a valid zip code." sqref="C12" xr:uid="{00000000-0002-0000-0000-000003000000}">
      <formula1>5</formula1>
    </dataValidation>
    <dataValidation type="textLength" operator="greaterThan" showInputMessage="1" showErrorMessage="1" errorTitle="Data Required" error="This data field cannot be left blank." promptTitle="Tip" prompt="Type full business name, even if it does not fit." sqref="C6" xr:uid="{00000000-0002-0000-0000-000005000000}">
      <formula1>1</formula1>
    </dataValidation>
    <dataValidation operator="greaterThan" showInputMessage="1" showErrorMessage="1" errorTitle="Invalid Data" error="This data field cannot be left blank." promptTitle="Tip" prompt="Please list all owners whether or not they are active in operations." sqref="C7" xr:uid="{00000000-0002-0000-0000-000006000000}"/>
    <dataValidation type="list" showInputMessage="1" showErrorMessage="1" errorTitle="Invalid Data" error="You must select your answer from the drop-down menu.  Click the down-arrow button to the right." promptTitle="Tip" prompt="Select your answer from the drop-down menu.  Click the down-arrow button to the right." sqref="G82 G59 G84 C18 C62 G8 G39 G42 G35:G36" xr:uid="{00000000-0002-0000-0000-000008000000}">
      <formula1>YesNo</formula1>
    </dataValidation>
    <dataValidation type="whole" operator="greaterThanOrEqual" allowBlank="1" showInputMessage="1" showErrorMessage="1" errorTitle="Invalid Data" error="Enter a whole number.  If none, enter &quot;0&quot;." promptTitle="Tip" prompt="If none, enter &quot;0&quot;." sqref="G28" xr:uid="{00000000-0002-0000-0000-000010000000}">
      <formula1>0</formula1>
    </dataValidation>
    <dataValidation operator="greaterThanOrEqual" allowBlank="1" showInputMessage="1" showErrorMessage="1" errorTitle="Invalid Data" promptTitle="Tip" prompt="If you use &quot;Other&quot; vehicle types, describe them here." sqref="F56:G56" xr:uid="{00000000-0002-0000-0000-000012000000}"/>
    <dataValidation type="list" showInputMessage="1" showErrorMessage="1" errorTitle="Invalid Data" error="You must select your answer from the drop-down menu.  Click the down-arrow button to the right." promptTitle="Tip" prompt="Select your answer from the drop-down menu.  Click the down-arrow button to the right." sqref="G100" xr:uid="{00000000-0002-0000-0000-000014000000}">
      <formula1>Agree</formula1>
    </dataValidation>
    <dataValidation type="whole" operator="greaterThanOrEqual" showInputMessage="1" showErrorMessage="1" errorTitle="Invalid Data" error="Enter a number representing the youngest age you will hire with a driver." promptTitle="Tip" prompt="Enter a whole number representing the youngest age at which you will contract with a driver." sqref="C49" xr:uid="{00000000-0002-0000-0000-000015000000}">
      <formula1>16</formula1>
    </dataValidation>
    <dataValidation type="whole" operator="lessThan" showInputMessage="1" showErrorMessage="1" errorTitle="Invalid Data" error="Enter a number representing the oldest age at which you will hire a driver." promptTitle="Tip" prompt="Enter a whole number representing the oldest age at which you will contract with a driver." sqref="C50" xr:uid="{00000000-0002-0000-0000-000016000000}">
      <formula1>90</formula1>
    </dataValidation>
    <dataValidation type="decimal" showInputMessage="1" showErrorMessage="1" errorTitle="Invalid Data" error="Enter a number for the years  drivers need to show they have been licensed.  If none, type &quot;0&quot;." promptTitle="Tip" prompt="How many years do drivers need to show they have been licensed?  If none, type &quot;0&quot;." sqref="C51" xr:uid="{186044D3-59F1-4B79-921A-1559E33D75A8}">
      <formula1>0</formula1>
      <formula2>10</formula2>
    </dataValidation>
    <dataValidation type="decimal" showInputMessage="1" showErrorMessage="1" errorTitle="Invalid Data" error="Enter a number for the number of years of delivery work experience drivers need to show.  If none, type &quot;0&quot;." promptTitle="Tip" prompt="Enter a number for the number of years of delivery work experience drivers need to show.  If none, type &quot;0&quot;." sqref="C52" xr:uid="{CC3C7B5D-7F4C-483D-AF50-CF4F6C002097}">
      <formula1>0</formula1>
      <formula2>10</formula2>
    </dataValidation>
    <dataValidation type="whole" operator="greaterThanOrEqual" allowBlank="1" showInputMessage="1" showErrorMessage="1" errorTitle="Data Required:" error="This data field cannot be left blank." promptTitle="Tip:" prompt="If none, please type &quot;0&quot;." sqref="G16" xr:uid="{81C585E4-849E-4F92-950D-C67F889F1C6F}">
      <formula1>0</formula1>
    </dataValidation>
    <dataValidation operator="greaterThanOrEqual" showInputMessage="1" showErrorMessage="1" errorTitle="Invalid Data" error="This field should not be left blank.  If none, type &quot;none&quot;." promptTitle="Tip" prompt="Enter your 7-digit USDOT #, or your 6-digit MC Docket #.  _x000a_No extra characters please.  If none, type &quot;none&quot;." sqref="G13" xr:uid="{5EFAB2D0-A140-4650-A906-87EB3FD7B45B}"/>
    <dataValidation type="whole" operator="greaterThanOrEqual" showInputMessage="1" showErrorMessage="1" error="Please input $10,000 minimum." promptTitle="Tip" prompt="Provide your estimated revenues for the coming 12 months.  " sqref="G10" xr:uid="{AE44FA07-A7F5-448F-9367-27CDB5D7F15B}">
      <formula1>10000</formula1>
    </dataValidation>
    <dataValidation type="decimal" operator="greaterThanOrEqual" allowBlank="1" showInputMessage="1" showErrorMessage="1" error="This field should not be left blank.  If none, type &quot;0&quot;." promptTitle="Tip" prompt="Enter number showing how many years you have been in the delivery business.  Use &quot;0&quot; if you are just starting out. " sqref="G9" xr:uid="{BBA3A87E-C76D-4CCC-9E85-2DC9FAA15EA8}">
      <formula1>0</formula1>
    </dataValidation>
    <dataValidation type="whole" operator="greaterThanOrEqual" allowBlank="1" showInputMessage="1" showErrorMessage="1" errorTitle="Invalid Data" error="Enter a whole number.  If none, enter &quot;0&quot;." promptTitle="Tip" prompt="How many operate bikes, e-bikes, motorcycles, scooters, etc.  _x000a_If none, enter &quot;0&quot;." sqref="G29" xr:uid="{5543F63E-A808-4026-AA17-94AABCC86437}">
      <formula1>0</formula1>
    </dataValidation>
    <dataValidation allowBlank="1" showInputMessage="1" showErrorMessage="1" promptTitle="For example" prompt="Perhaps employees drive routes while ICs handle on-demand work." sqref="F41:G41" xr:uid="{39DD92BF-658F-4F15-BC5A-9D56E03CC4AD}"/>
    <dataValidation type="whole" operator="greaterThanOrEqual" showInputMessage="1" showErrorMessage="1" errorTitle="Data Required" error="This data field cannot be left blank." sqref="G18" xr:uid="{DFE6EEF3-D325-41BB-BB06-B6DA342328AC}">
      <formula1>1</formula1>
    </dataValidation>
    <dataValidation type="whole" operator="greaterThanOrEqual" showInputMessage="1" showErrorMessage="1" errorTitle="Invalid Data" error="This field should not be left blank.  If none, type &quot;0&quot;." promptTitle="Tip" prompt="Include offices, warehouses and terminals, etc. owned or leased by your company._x000a_" sqref="G12" xr:uid="{73960D10-3871-4BE9-A446-A50434E7F18C}">
      <formula1>0</formula1>
    </dataValidation>
    <dataValidation type="whole" operator="greaterThanOrEqual" showInputMessage="1" showErrorMessage="1" error="This field should not be left blank.  If none, type &quot;0&quot;." promptTitle="Tip" prompt="Estimate revenues from storage, logistics, brokering or other non-delivery services." sqref="G11" xr:uid="{7AEE578A-2A77-4C28-A08A-A2F443CBEA43}">
      <formula1>0</formula1>
    </dataValidation>
    <dataValidation type="list" showInputMessage="1" showErrorMessage="1" errorTitle="Invalid Data" error="You must select your answer from the drop-down menu.  Click the down-arrow button to the right." promptTitle="Tip" prompt="Select your answer from the drop-down menu.  Click the down-arrow button to the right." sqref="G80:G81 G86:G91 C88 C86" xr:uid="{80F954AD-F330-4A32-8DDE-B2AB73F793F4}">
      <formula1>Interest</formula1>
    </dataValidation>
    <dataValidation type="list" showInputMessage="1" showErrorMessage="1" errorTitle="Invalid Data" error="You must select your answer from the drop-down menu.  Click the down-arrow button to the right." promptTitle="Tip" prompt="From advertising and a special load board.  _x000a_Select your answer from the drop-down menu.  Click the down-arrow button to the right." sqref="C89" xr:uid="{92377691-E250-4A62-B83F-0031E1E723FC}">
      <formula1>Interest</formula1>
    </dataValidation>
    <dataValidation allowBlank="1" showInputMessage="1" showErrorMessage="1" promptTitle="Tip" sqref="B82" xr:uid="{DF8F25A0-F1A0-42B0-86FC-341C51288936}"/>
    <dataValidation type="whole" operator="greaterThanOrEqual" allowBlank="1" showInputMessage="1" showErrorMessage="1" errorTitle="Data Required:" error="This data field cannot be left blank." sqref="G14" xr:uid="{315E28B2-F007-4373-AB25-7C339209331A}">
      <formula1>0</formula1>
    </dataValidation>
    <dataValidation type="textLength" operator="greaterThanOrEqual" showInputMessage="1" showErrorMessage="1" errorTitle="Data Required" error="This data must contain a state name or abbreviation.  It cannot be left blank." promptTitle="Tip:" prompt="Input state name or abbreviation." sqref="G17" xr:uid="{20697F5E-C943-49C0-8740-1411191F72D7}">
      <formula1>2</formula1>
    </dataValidation>
    <dataValidation type="whole" operator="greaterThanOrEqual" allowBlank="1" showInputMessage="1" showErrorMessage="1" errorTitle="Data Required" error="This data field cannot be left blank." promptTitle="Tip:" prompt="If none, please type &quot;0&quot;." sqref="G15" xr:uid="{4526286E-BDDE-4F1C-B61A-14B6DF1C52E6}">
      <formula1>0</formula1>
    </dataValidation>
    <dataValidation type="textLength" operator="greaterThanOrEqual" showInputMessage="1" showErrorMessage="1" errorTitle="Data Required:" error="This field should not be left blank.  If none, type &quot;none&quot;." promptTitle="Tip:" prompt="Example: &quot;NY-12, TX-18, CA-24&quot;.  Or type &quot;none&quot; or &quot;n/a&quot;." sqref="G19:G20" xr:uid="{8459273F-9CE5-499D-9F1D-B2572B3CD065}">
      <formula1>1</formula1>
    </dataValidation>
    <dataValidation operator="greaterThan" showInputMessage="1" showErrorMessage="1" errorTitle="Invalid Data" sqref="G7" xr:uid="{DF98D58B-186A-4C1E-B016-78449F38F01D}"/>
    <dataValidation type="textLength" operator="greaterThanOrEqual" allowBlank="1" showInputMessage="1" showErrorMessage="1" error="Enter a valid phone number with area code." sqref="C16 C69" xr:uid="{32AC954C-41F5-42C8-ADC6-A2EEE003896D}">
      <formula1>10</formula1>
    </dataValidation>
    <dataValidation type="textLength" operator="greaterThanOrEqual" showInputMessage="1" showErrorMessage="1" errorTitle="Invalid Data" error="This field should not be left blank." sqref="C17 C14:C15 C9:C10 C70 C67:C68" xr:uid="{56C89D0E-5B65-46C6-AF4B-5EC04459468B}">
      <formula1>1</formula1>
    </dataValidation>
    <dataValidation type="textLength" operator="greaterThanOrEqual" allowBlank="1" showInputMessage="1" showErrorMessage="1" error="This field cannot be left blank." sqref="C26:G27" xr:uid="{2C43F82F-1F00-47F4-B7DA-3CA5531C090D}">
      <formula1>1</formula1>
    </dataValidation>
    <dataValidation type="decimal" allowBlank="1" showInputMessage="1" showErrorMessage="1" errorTitle="Invalid Data" error="Enter a number between 0 and 100.  If none, enter &quot;0&quot;." promptTitle="Tip" prompt="If none, enter &quot;0&quot;." sqref="G30:G34" xr:uid="{A85C1632-17F7-4064-A4F3-78D76995FDF7}">
      <formula1>0</formula1>
      <formula2>100</formula2>
    </dataValidation>
    <dataValidation allowBlank="1" showInputMessage="1" showErrorMessage="1" promptTitle="Tip" prompt="Give detail on HazMat ops or IC work in warehouse/storage areas." sqref="F38:G38" xr:uid="{5C7A6F01-01B5-4026-B93E-34BB68EE3566}"/>
    <dataValidation allowBlank="1" showInputMessage="1" showErrorMessage="1" promptTitle="Note:" prompt="TPA stands for Third-Party Administrator. _x000a_PEO stands for Professional Employer Organization (similar to employee leasing)." sqref="F44:G44" xr:uid="{75EE48CD-310E-4E1A-8255-F0A1B1380A32}"/>
    <dataValidation type="decimal" showInputMessage="1" showErrorMessage="1" errorTitle="Invalid Data" error="Please enter a number from 0 to 100 percent.  _x000a__x000a_Your answers to each section should add up to 100%." promptTitle="Tip" prompt="Your answers to the four questions in this section should add up to 100%." sqref="C29:C32 C35:C38 C41:C44" xr:uid="{52EEB2E0-4A3B-4521-BAB7-02B60D5431EE}">
      <formula1>0</formula1>
      <formula2>100</formula2>
    </dataValidation>
    <dataValidation allowBlank="1" showInputMessage="1" showErrorMessage="1" promptTitle="Tip" prompt="Give detail on which drivers and how many use their own vehicles. Also, describe which equipment drivers use to move heavy cargo and when/where is it used?" sqref="F62:G62" xr:uid="{7D1FFA09-93F7-46C4-B552-56B7FC614161}"/>
    <dataValidation type="decimal" showInputMessage="1" showErrorMessage="1" errorTitle="Invalid Data" error="Please enter a number from 0 to 100 percent.  _x000a__x000a_Your answers should add up to 100%." promptTitle="Tip" prompt="Your answers to the 6 options in this section should add up to 100%." sqref="G50:G55" xr:uid="{DFB771D1-EC67-406B-80E2-74FF6FEC53E8}">
      <formula1>0</formula1>
      <formula2>100</formula2>
    </dataValidation>
    <dataValidation type="list" showInputMessage="1" showErrorMessage="1" errorTitle="Invalid Data" error="You must select your answer from the drop-down menu.  Click the down-arrow button to the right." promptTitle="Tip" prompt="Do you examine a driver's MVR at least annually? _x000a__x000a_Select your answer from the drop-down menu.  Click the down-arrow button to the right." sqref="C54" xr:uid="{39426F98-CC89-45E6-8324-827652EBF91F}">
      <formula1>YesNo</formula1>
    </dataValidation>
    <dataValidation type="list" showInputMessage="1" showErrorMessage="1" errorTitle="Invalid Data" error="You must select your answer from the drop-down menu.  Click the down-arrow button to the right." promptTitle="Tip" prompt="Do you review a driver's MVR and evaluate at least the past 3 years of experience? _x000a__x000a_Select your answer from the drop-down menu.  Click the down-arrow button to the right." sqref="C53" xr:uid="{E4B7EC5D-FD1A-4577-98C9-5A35C0084985}">
      <formula1>YesNo</formula1>
    </dataValidation>
    <dataValidation type="whole" showInputMessage="1" showErrorMessage="1" errorTitle="Invalid Data" error="Please enter a number to show how many accidents a driver can show on the MVR and still qualify for work." promptTitle="Tip" prompt="Indicate how many accidents a driver can show on the MVR and still qualify for work." sqref="C56" xr:uid="{651DF21D-C917-430B-8EEA-8E16391B0857}">
      <formula1>0</formula1>
      <formula2>7</formula2>
    </dataValidation>
    <dataValidation type="whole" showInputMessage="1" showErrorMessage="1" errorTitle="Invalid Data" error="Please enter a number to show how many moving violations (speeding tickets, etc.) a driver can show on the MVR and still qualify for work." promptTitle="Tip" prompt="Indicate how many moving violations (speeding tickets, etc.) a driver can show on the MVR and still qualify for work." sqref="C55" xr:uid="{19B89235-25AD-460A-9B8A-A321C1BCDBB0}">
      <formula1>0</formula1>
      <formula2>9</formula2>
    </dataValidation>
    <dataValidation allowBlank="1" showInputMessage="1" showErrorMessage="1" promptTitle="Tip" prompt="Describe the measures you take to promote driver safety." sqref="C58:C60" xr:uid="{3770C3EE-98BC-4B09-8605-9328B4AEC4D3}"/>
    <dataValidation type="list" showInputMessage="1" showErrorMessage="1" errorTitle="Invalid Data" error="You must select your answer from the drop-down menu.  Click the down-arrow button to the right." promptTitle="Tip" prompt="Such as Occupational Accident, Cargo, General Liability, Auto, etc.  _x000a__x000a_Select your answer from the drop-down menu.  Click the down-arrow button to the right." sqref="C80" xr:uid="{DF918CA4-08FD-4B58-86E1-ED731C78F687}">
      <formula1>Interest</formula1>
    </dataValidation>
    <dataValidation type="list" showInputMessage="1" showErrorMessage="1" errorTitle="Invalid Data" error="You must select your answer from the drop-down menu.  Click the down-arrow button to the right." promptTitle="Tip" prompt="Monthly drawings for safe drivers to earn up to $100 in rewards._x000a__x000a_Select your answer from the drop-down menu.  Click the down-arrow button to the right." sqref="C85" xr:uid="{35934BF5-05F0-4C2C-B29F-A3C34B37D77E}">
      <formula1>Interest</formula1>
    </dataValidation>
    <dataValidation type="list" showInputMessage="1" showErrorMessage="1" errorTitle="Invalid Data" error="You must select your answer from the drop-down menu.  Click the down-arrow button to the right." promptTitle="Tip" prompt="Low-cost online training to prevent accidents and lower insurance and business costs.  _x000a__x000a_Select your answer from the drop-down menu.  Click the down-arrow button to the right." sqref="C82" xr:uid="{9724BC8A-99C6-4CC0-B417-B155D2E41F4E}">
      <formula1>Interest</formula1>
    </dataValidation>
    <dataValidation type="list" showInputMessage="1" showErrorMessage="1" errorTitle="Invalid Data" error="You must select your answer from the drop-down menu.  Click the down-arrow button to the right." promptTitle="Tip" prompt="Such as Medical (HIPAA, Bloodborne Pathogens, FWA, Radioactive Meds), _x000a_Home goods (Appliance, Furniture, Sporting Goods), _x000a_Food Delivery_x000a_Dangerous Goods/HazMat, etc._x000a__x000a_Select your answer from the drop-down menu.  Click the down-arrow button to the right." sqref="C81" xr:uid="{A225A1B9-99EF-4931-B8BC-59F85945928C}">
      <formula1>Interest</formula1>
    </dataValidation>
    <dataValidation type="list" showInputMessage="1" showErrorMessage="1" errorTitle="Invalid Data" error="You must select your answer from the drop-down menu.  Click the down-arrow button to the right." promptTitle="Tip" prompt="Use this training for Veteran Refresher training as well.  _x000a__x000a_Select your answer from the drop-down menu.  Click the down-arrow button to the right." sqref="C84" xr:uid="{BD7E34DA-A6F3-4502-B4DA-28E78DA4218B}">
      <formula1>Interest</formula1>
    </dataValidation>
    <dataValidation type="list" showInputMessage="1" showErrorMessage="1" errorTitle="Invalid Data" error="You must select your answer from the drop-down menu.  Click the down-arrow button to the right." promptTitle="Tip" prompt="The fundamentals of running your own business, customer focus, time/work habits, interpersonal skills, and more.  _x000a__x000a_Select your answer from the drop-down menu.  Click the down-arrow button to the right." sqref="C83" xr:uid="{8882B85C-FA98-4914-A5F8-F41DDFC067A9}">
      <formula1>Interest</formula1>
    </dataValidation>
    <dataValidation type="list" showInputMessage="1" showErrorMessage="1" errorTitle="Invalid Data" error="You must select your answer from the drop-down menu.  Click the down-arrow button to the right." promptTitle="Tip" prompt="Affordable service that creates LLCs, registeres DBAs, etc. for drivers._x000a__x000a_Select your answer from the drop-down menu.  Click the down-arrow button to the right." sqref="C87" xr:uid="{526B4BB3-664A-4AE9-8EEA-AB65AE35C827}">
      <formula1>Interest</formula1>
    </dataValidation>
    <dataValidation type="list" showInputMessage="1" showErrorMessage="1" errorTitle="Invalid Data" error="You must select your answer from the drop-down menu.  Click the down-arrow button to the right." promptTitle="Tip" prompt="Not currently available but we are gauging interest._x000a__x000a_Select your answer from the drop-down menu.  Click the down-arrow button to the right." sqref="C91" xr:uid="{C2E33D4D-1984-483B-8D32-DEE6DB153D1D}">
      <formula1>Interest</formula1>
    </dataValidation>
    <dataValidation type="list" showInputMessage="1" showErrorMessage="1" errorTitle="Invalid Data" error="You must select your answer from the drop-down menu.  Click the down-arrow button to the right." promptTitle="Tip" prompt="Affordable service that gets FMCSA/state authority for drivers and also can assist with ongoing compliance._x000a__x000a_Select your answer from the drop-down menu.  Click the down-arrow button to the right." sqref="C90" xr:uid="{A2A2C4B0-46C9-48EC-B276-87E692ED6C96}">
      <formula1>Interest</formula1>
    </dataValidation>
  </dataValidations>
  <printOptions horizontalCentered="1"/>
  <pageMargins left="0.4" right="0.4" top="0.4" bottom="0.4" header="0.5" footer="0.5"/>
  <pageSetup paperSize="5" scale="93" orientation="portrait" horizontalDpi="300" verticalDpi="300" r:id="rId1"/>
  <headerFooter alignWithMargins="0"/>
  <drawing r:id="rId2"/>
  <extLst>
    <ext xmlns:x14="http://schemas.microsoft.com/office/spreadsheetml/2009/9/main" uri="{CCE6A557-97BC-4b89-ADB6-D9C93CAAB3DF}">
      <x14:dataValidations xmlns:xm="http://schemas.microsoft.com/office/excel/2006/main" xWindow="1880" yWindow="1076" count="1">
        <x14:dataValidation type="list" showInputMessage="1" showErrorMessage="1" errorTitle="Invalid Data" error="You must select your answer from the drop-down menu.  Click the down-arrow button to the right." promptTitle="Tip" prompt="Select your answer from the drop-down menu.  Click the down-arrow button to the right." xr:uid="{B66C175C-DC70-426A-8F75-A55F7A7A289A}">
          <x14:formula1>
            <xm:f>Sheet1!$A$109:$A$111</xm:f>
          </x14:formula1>
          <xm:sqref>G83</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129"/>
  <sheetViews>
    <sheetView topLeftCell="B1" workbookViewId="0">
      <selection activeCell="B18" sqref="B18"/>
    </sheetView>
  </sheetViews>
  <sheetFormatPr defaultRowHeight="12.75" x14ac:dyDescent="0.2"/>
  <cols>
    <col min="1" max="1" width="31.85546875" customWidth="1"/>
    <col min="2" max="2" width="35.5703125" customWidth="1"/>
    <col min="3" max="3" width="32.85546875" customWidth="1"/>
    <col min="4" max="4" width="3" customWidth="1"/>
    <col min="5" max="5" width="24.5703125" customWidth="1"/>
    <col min="6" max="6" width="31.85546875" customWidth="1"/>
    <col min="7" max="7" width="8.5703125" customWidth="1"/>
    <col min="8" max="8" width="4.28515625" customWidth="1"/>
    <col min="9" max="12" width="8.5703125" customWidth="1"/>
  </cols>
  <sheetData>
    <row r="1" spans="1:12" ht="12" customHeight="1" thickBot="1" x14ac:dyDescent="0.25">
      <c r="A1" s="75" t="s">
        <v>107</v>
      </c>
      <c r="B1" s="76" t="s">
        <v>108</v>
      </c>
      <c r="C1" s="76" t="s">
        <v>118</v>
      </c>
      <c r="E1" t="s">
        <v>74</v>
      </c>
      <c r="F1" t="s">
        <v>61</v>
      </c>
    </row>
    <row r="2" spans="1:12" ht="12" customHeight="1" x14ac:dyDescent="0.2">
      <c r="A2" s="77" t="str">
        <f>IF(Company_Profile!C6="", "Business Name (C-6) = blank","")</f>
        <v>Business Name (C-6) = blank</v>
      </c>
      <c r="B2" s="77" t="str">
        <f>IF(Company_Profile!G14="", "Total Drivers (G-14) = blank","")</f>
        <v>Total Drivers (G-14) = blank</v>
      </c>
      <c r="C2" s="77" t="str">
        <f>IF(Company_Profile!C26="", "Descr. of Ops (C-26) = blank","")</f>
        <v>Descr. of Ops (C-26) = blank</v>
      </c>
      <c r="E2" s="88"/>
      <c r="F2" s="154"/>
      <c r="G2" s="155"/>
      <c r="H2" s="155"/>
      <c r="I2" s="155"/>
      <c r="J2" s="155"/>
      <c r="K2" s="155"/>
      <c r="L2" s="156"/>
    </row>
    <row r="3" spans="1:12" ht="12" customHeight="1" x14ac:dyDescent="0.2">
      <c r="A3" s="77" t="str">
        <f>IF(Company_Profile!C7="", "Owner Name(s) (C-7) = blank","")</f>
        <v>Owner Name(s) (C-7) = blank</v>
      </c>
      <c r="B3" s="77" t="str">
        <f>IF(Company_Profile!G15="", "# P/T Drivers (G-15) = blank",IF(Company_Profile!G15&gt;0,"Flag (G-15): uses P/T Drvrs.  Explain/Send memo on rules.",""))</f>
        <v># P/T Drivers (G-15) = blank</v>
      </c>
      <c r="C3" s="77" t="str">
        <f>IF(Company_Profile!C29="", "% &lt;3 hrs (C-29) = blank","")</f>
        <v>% &lt;3 hrs (C-29) = blank</v>
      </c>
      <c r="E3" s="89"/>
      <c r="F3" s="151"/>
      <c r="G3" s="152"/>
      <c r="H3" s="152"/>
      <c r="I3" s="152"/>
      <c r="J3" s="152"/>
      <c r="K3" s="152"/>
      <c r="L3" s="153"/>
    </row>
    <row r="4" spans="1:12" ht="12" customHeight="1" x14ac:dyDescent="0.2">
      <c r="A4" s="77" t="str">
        <f>IF(Company_Profile!C9="", "HQ Street (C-9) = blank","")</f>
        <v>HQ Street (C-9) = blank</v>
      </c>
      <c r="B4" s="77" t="str">
        <f>IF(Company_Profile!G16="", "#Helpers (G-16) = blank",IF(Company_Profile!G16&gt;0,"Flag (G-16): Helpers Used. Explain/Send memo on rules.",""))</f>
        <v>#Helpers (G-16) = blank</v>
      </c>
      <c r="C4" s="77" t="str">
        <f>IF(Company_Profile!C30="", "% same day (C-30) = blank","")</f>
        <v>% same day (C-30) = blank</v>
      </c>
      <c r="E4" s="89"/>
      <c r="F4" s="151"/>
      <c r="G4" s="152"/>
      <c r="H4" s="152"/>
      <c r="I4" s="152"/>
      <c r="J4" s="152"/>
      <c r="K4" s="152"/>
      <c r="L4" s="153"/>
    </row>
    <row r="5" spans="1:12" ht="12" customHeight="1" x14ac:dyDescent="0.2">
      <c r="A5" s="77" t="str">
        <f>IF(Company_Profile!C10="", "HQ City (C-10) = blank","")</f>
        <v>HQ City (C-10) = blank</v>
      </c>
      <c r="B5" s="77" t="str">
        <f>IF(Company_Profile!G17="", "State w/most drivers (G17) = blank","")</f>
        <v>State w/most drivers (G17) = blank</v>
      </c>
      <c r="C5" s="77" t="str">
        <f>IF(Company_Profile!C31="", "% overnight (C-31) = blank","")</f>
        <v>% overnight (C-31) = blank</v>
      </c>
      <c r="E5" s="89"/>
      <c r="F5" s="151"/>
      <c r="G5" s="152"/>
      <c r="H5" s="152"/>
      <c r="I5" s="152"/>
      <c r="J5" s="152"/>
      <c r="K5" s="152"/>
      <c r="L5" s="153"/>
    </row>
    <row r="6" spans="1:12" ht="12" customHeight="1" x14ac:dyDescent="0.2">
      <c r="A6" s="77" t="str">
        <f>IF(Company_Profile!C11="", "HQ State (C-11) = blank","")</f>
        <v>HQ State (C-11) = blank</v>
      </c>
      <c r="B6" s="77" t="str">
        <f>IF(Company_Profile!G18="", "# Drivrs in #1 state (G-18) = blank","")</f>
        <v># Drivrs in #1 state (G-18) = blank</v>
      </c>
      <c r="C6" s="77" t="str">
        <f>IF(Company_Profile!C32="","% longer (C-32) = blank",IF(Company_Profile!C32&gt;0.1,"Flag (C-32): Ask if CC is a long-haul carrier. If so, redirect it to other organizations.",""))</f>
        <v>% longer (C-32) = blank</v>
      </c>
      <c r="E6" s="89"/>
      <c r="F6" s="151"/>
      <c r="G6" s="152"/>
      <c r="H6" s="152"/>
      <c r="I6" s="152"/>
      <c r="J6" s="152"/>
      <c r="K6" s="152"/>
      <c r="L6" s="153"/>
    </row>
    <row r="7" spans="1:12" ht="12" customHeight="1" x14ac:dyDescent="0.2">
      <c r="A7" s="77" t="str">
        <f>IF(Company_Profile!C12="", "HQ Zip (C-12) = blank","")</f>
        <v>HQ Zip (C-12) = blank</v>
      </c>
      <c r="B7" s="77" t="str">
        <f>IF(Company_Profile!G19="", "Info re. other states (G-19) = blank","")</f>
        <v>Info re. other states (G-19) = blank</v>
      </c>
      <c r="C7" s="77" t="str">
        <f>IF(Company_Profile!C35="", "% &lt; 50lbs (C-35) = blank","")</f>
        <v>% &lt; 50lbs (C-35) = blank</v>
      </c>
      <c r="E7" s="89"/>
      <c r="F7" s="151"/>
      <c r="G7" s="152"/>
      <c r="H7" s="152"/>
      <c r="I7" s="152"/>
      <c r="J7" s="152"/>
      <c r="K7" s="152"/>
      <c r="L7" s="153"/>
    </row>
    <row r="8" spans="1:12" ht="12" customHeight="1" thickBot="1" x14ac:dyDescent="0.25">
      <c r="A8" s="77" t="str">
        <f>IF(Company_Profile!C14="", "Signer Name (C-14) = blank","")</f>
        <v>Signer Name (C-14) = blank</v>
      </c>
      <c r="B8" s="77"/>
      <c r="C8" s="77" t="str">
        <f>IF(Company_Profile!C36="", "% 51+ lbs (C-36) = blank","")</f>
        <v>% 51+ lbs (C-36) = blank</v>
      </c>
      <c r="E8" s="89"/>
      <c r="F8" s="151"/>
      <c r="G8" s="152"/>
      <c r="H8" s="152"/>
      <c r="I8" s="152"/>
      <c r="J8" s="152"/>
      <c r="K8" s="152"/>
      <c r="L8" s="153"/>
    </row>
    <row r="9" spans="1:12" ht="12" customHeight="1" x14ac:dyDescent="0.2">
      <c r="A9" s="77" t="str">
        <f>IF(Company_Profile!C15="", "Signer Email (C-15) = blank","")</f>
        <v>Signer Email (C-15) = blank</v>
      </c>
      <c r="B9" s="76" t="s">
        <v>146</v>
      </c>
      <c r="C9" s="77" t="str">
        <f>IF(Company_Profile!C37="", "% 101+ lbs (C-37) = blank","")</f>
        <v>% 101+ lbs (C-37) = blank</v>
      </c>
      <c r="E9" s="89"/>
      <c r="F9" s="151"/>
      <c r="G9" s="152"/>
      <c r="H9" s="152"/>
      <c r="I9" s="152"/>
      <c r="J9" s="152"/>
      <c r="K9" s="152"/>
      <c r="L9" s="153"/>
    </row>
    <row r="10" spans="1:12" ht="12" customHeight="1" x14ac:dyDescent="0.2">
      <c r="A10" s="77" t="str">
        <f>IF(Company_Profile!C16="", "Signer Phone (C-16) = blank","")</f>
        <v>Signer Phone (C-16) = blank</v>
      </c>
      <c r="B10" s="77" t="str">
        <f>IF(Company_Profile!C49="","Min Age (C-49) = blank",IF(Company_Profile!C49&lt;21,"Flag (C-49): Min Age &lt;21. Check if CC understood. Ask if open to change as this could disqualify CC from OccAcc discounts, CL, and WC.",""))</f>
        <v>Min Age (C-49) = blank</v>
      </c>
      <c r="C10" s="77" t="str">
        <f>IF(Company_Profile!C38="", "% 201+ lbs (C-38) = blank","")</f>
        <v>% 201+ lbs (C-38) = blank</v>
      </c>
      <c r="E10" s="89"/>
      <c r="F10" s="151"/>
      <c r="G10" s="152"/>
      <c r="H10" s="152"/>
      <c r="I10" s="152"/>
      <c r="J10" s="152"/>
      <c r="K10" s="152"/>
      <c r="L10" s="153"/>
    </row>
    <row r="11" spans="1:12" ht="12" customHeight="1" x14ac:dyDescent="0.2">
      <c r="A11" s="77" t="str">
        <f>IF(Company_Profile!C17="", "Signer Title (C-17) = blank","")</f>
        <v>Signer Title (C-17) = blank</v>
      </c>
      <c r="B11" s="77" t="str">
        <f>IF(Company_Profile!C50="","Max Age (C-50) = blank",IF(Company_Profile!C50&gt;70,"Flag (C-50): Max Age &gt; 70.  Alert/memo CC that given risks of older drivers OccAcc coverage for drivers 75+ requires pre-approval and possibly a doctor's report.",""))</f>
        <v>Max Age (C-50) = blank</v>
      </c>
      <c r="C11" s="77" t="str">
        <f>IF(Company_Profile!C37+Company_Profile!C38&gt;0.2, "Flag (C-37/38): &gt;20% Heavy. Check if CC understands question is about packages, not shipments. If yes, get detail on heavy cargo for Peter.",IF(Company_Profile!C38&gt;0.1, "Flag (C-38): &gt;10% 200+lbs. Check if CC understands question is about packages, not shipments. If yes, get detail on heavy cargo for Peter.",""))</f>
        <v/>
      </c>
      <c r="E11" s="89"/>
      <c r="F11" s="151"/>
      <c r="G11" s="152"/>
      <c r="H11" s="152"/>
      <c r="I11" s="152"/>
      <c r="J11" s="152"/>
      <c r="K11" s="152"/>
      <c r="L11" s="153"/>
    </row>
    <row r="12" spans="1:12" ht="12" customHeight="1" x14ac:dyDescent="0.2">
      <c r="A12" s="77" t="str">
        <f>IF(Company_Profile!C18="", "Manages Drivers? (C-18) = blank","")</f>
        <v>Manages Drivers? (C-18) = blank</v>
      </c>
      <c r="B12" s="77" t="str">
        <f>IF(Company_Profile!C51="","Min Yrs w/DL (C-51) = blank",IF(Company_Profile!C51&lt;3,"Flag (C-51): &lt;3 Yrs Licensing. Check if CC understood - this means any license, not commercial license. Would this permit hiring of drivers under age 21? Ask if CC open to change as this could disqualify CC from OccAcc discounts, CL, and WC. ",""))</f>
        <v>Min Yrs w/DL (C-51) = blank</v>
      </c>
      <c r="C12" s="77" t="str">
        <f>IF(Company_Profile!C41="", "% &lt;50 mi (C-41) = blank","")</f>
        <v>% &lt;50 mi (C-41) = blank</v>
      </c>
      <c r="E12" s="89"/>
      <c r="F12" s="151"/>
      <c r="G12" s="152"/>
      <c r="H12" s="152"/>
      <c r="I12" s="152"/>
      <c r="J12" s="152"/>
      <c r="K12" s="152"/>
      <c r="L12" s="153"/>
    </row>
    <row r="13" spans="1:12" ht="12" customHeight="1" x14ac:dyDescent="0.2">
      <c r="A13" s="77" t="str">
        <f>IF(Company_Profile!C18="No", IF(Company_Profile!C19="", "No Drvr. Mgr. details (C-19)",""),"")</f>
        <v/>
      </c>
      <c r="B13" s="77" t="str">
        <f>IF(Company_Profile!C52="","Min Delivery Exper. (C-52) = blank",IF(Company_Profile!C52&lt;1,"Flag (C-52): &lt;1 Yrs Delivery Exper. Check if they try to avoid hiring drivers with no experience or not. Not a big issue if Profile is satisfactory overall.",""))</f>
        <v>Min Delivery Exper. (C-52) = blank</v>
      </c>
      <c r="C13" s="77" t="str">
        <f>IF(Company_Profile!C42="", "% 51+ mi (C-42) = blank","")</f>
        <v>% 51+ mi (C-42) = blank</v>
      </c>
      <c r="E13" s="89"/>
      <c r="F13" s="151"/>
      <c r="G13" s="152"/>
      <c r="H13" s="152"/>
      <c r="I13" s="152"/>
      <c r="J13" s="152"/>
      <c r="K13" s="152"/>
      <c r="L13" s="153"/>
    </row>
    <row r="14" spans="1:12" ht="12" customHeight="1" x14ac:dyDescent="0.2">
      <c r="A14" s="77" t="str">
        <f>IF(Company_Profile!G6="", "Today's Date (G-6) = blank","")</f>
        <v>Today's Date (G-6) = blank</v>
      </c>
      <c r="B14" s="77" t="str">
        <f>IF(Company_Profile!C53="","MVR Chk 3+ Yrs (C-53) = blank",IF(Company_Profile!C53="No","Flag (C-53): No 3+-yr. MVR check. Check if CC understood. Ask if CC open to change as this could disqualify CC from insurance discounts, CL, and WC. Discuss how A4DD can help with MVRs that drivers can get for themselves.",""))</f>
        <v>MVR Chk 3+ Yrs (C-53) = blank</v>
      </c>
      <c r="C14" s="77" t="str">
        <f>IF(Company_Profile!C43="", "% 101+ mi (C-43) = blank","")</f>
        <v>% 101+ mi (C-43) = blank</v>
      </c>
      <c r="E14" s="89"/>
      <c r="F14" s="151"/>
      <c r="G14" s="152"/>
      <c r="H14" s="152"/>
      <c r="I14" s="152"/>
      <c r="J14" s="152"/>
      <c r="K14" s="152"/>
      <c r="L14" s="153"/>
    </row>
    <row r="15" spans="1:12" ht="12" customHeight="1" x14ac:dyDescent="0.2">
      <c r="A15" s="77" t="str">
        <f>IF(Company_Profile!G8="", "Owner Drives? (G8) = blank",IF(Company_Profile!G8="Yes","Flag (G-8): Owner Drives.  Make sure owner understands need to also join to access benefits.",""))</f>
        <v>Owner Drives? (G8) = blank</v>
      </c>
      <c r="B15" s="77" t="str">
        <f>IF(Company_Profile!C54="","MVR rechecks (C-54) = blank",IF(Company_Profile!C54="No","Flag (C-54): No MVR rechecks. Check if CC understood. Ask if CC open to change as this could disqualify CC from insurance discounts, CL, and WC. Discuss how A4DD can help with MVRs that drivers get for themselves.",""))</f>
        <v>MVR rechecks (C-54) = blank</v>
      </c>
      <c r="C15" s="77" t="str">
        <f>IF(Company_Profile!C44="", "% 201+ mi (C-44) = blank","")</f>
        <v>% 201+ mi (C-44) = blank</v>
      </c>
      <c r="E15" s="89"/>
      <c r="F15" s="151"/>
      <c r="G15" s="152"/>
      <c r="H15" s="152"/>
      <c r="I15" s="152"/>
      <c r="J15" s="152"/>
      <c r="K15" s="152"/>
      <c r="L15" s="153"/>
    </row>
    <row r="16" spans="1:12" ht="12" customHeight="1" x14ac:dyDescent="0.2">
      <c r="A16" s="77" t="str">
        <f>IF(Company_Profile!G9="", "Years in Biz (G-9) = blank","")</f>
        <v>Years in Biz (G-9) = blank</v>
      </c>
      <c r="B16" s="77" t="str">
        <f>IF(Company_Profile!C55="","Max Violations (C-55) = blank",IF(Company_Profile!C55&gt;3,"Flag (C-55): Max Viol. &gt;3. Ask when drivers with over 3 moving violations could be hired. Is CC open to change as this could disqualify CC from insurance discounts? Discuss how A4DD can help with MVRs that drivers get for themselves.",""))</f>
        <v>Max Violations (C-55) = blank</v>
      </c>
      <c r="C16" s="77" t="str">
        <f>IF(Company_Profile!C43+Company_Profile!C44&gt;0.2, "Flag (C-43/44): &gt;20% 100+mi. Check if CC understands question is about distances from stop to stop, not full routes. If yes, verify vehicles used (vans=ok). If trucks, get detail on work for Peter.",IF(Company_Profile!C44&gt;0.1, "Flag (C-44): &gt;10% 200+ mi. Check if CC understands question is about distances from stop to stop, not full routes. If yes, verify vehicles used (vans=ok). If trucks, get detail on work for Peter.",""))</f>
        <v/>
      </c>
      <c r="E16" s="89"/>
      <c r="F16" s="151"/>
      <c r="G16" s="152"/>
      <c r="H16" s="152"/>
      <c r="I16" s="152"/>
      <c r="J16" s="152"/>
      <c r="K16" s="152"/>
      <c r="L16" s="153"/>
    </row>
    <row r="17" spans="1:12" ht="12" customHeight="1" x14ac:dyDescent="0.2">
      <c r="A17" s="77" t="str">
        <f>IF(Company_Profile!G10="", "Annual Revenues (G-10) = blank","")</f>
        <v>Annual Revenues (G-10) = blank</v>
      </c>
      <c r="B17" s="79" t="str">
        <f>IF(Company_Profile!C56="","Max Accidents (C-56) = blank",IF(Company_Profile!C56&gt;2,"Flag (C-56): Max Accid. &gt;2. Ask when drivers with over 2 accidents could be hired. Is CC open to change as this could disqualify CC from insurance discounts? Discuss how A4DD can help with MVRs that drivers get for themselves.",""))</f>
        <v>Max Accidents (C-56) = blank</v>
      </c>
      <c r="C17" s="97" t="s">
        <v>85</v>
      </c>
      <c r="E17" s="89"/>
      <c r="F17" s="151"/>
      <c r="G17" s="152"/>
      <c r="H17" s="152"/>
      <c r="I17" s="152"/>
      <c r="J17" s="152"/>
      <c r="K17" s="152"/>
      <c r="L17" s="153"/>
    </row>
    <row r="18" spans="1:12" ht="12" customHeight="1" x14ac:dyDescent="0.2">
      <c r="A18" s="77" t="str">
        <f>IF(Company_Profile!G11="", "Non-Deliv Revenues (G-11) = blank","")</f>
        <v>Non-Deliv Revenues (G-11) = blank</v>
      </c>
      <c r="B18" s="79" t="str">
        <f>IF(Company_Profile!C58="","Driver Safety (C-58) = blank. Double-check that CC does nothing to promote driver safety. Not required and not a big issue by itself.","")</f>
        <v>Driver Safety (C-58) = blank. Double-check that CC does nothing to promote driver safety. Not required and not a big issue by itself.</v>
      </c>
      <c r="C18" s="77" t="str">
        <f>IF(Company_Profile!G28="", "# Owned/Leased Vehs (G-28) = blank","")</f>
        <v># Owned/Leased Vehs (G-28) = blank</v>
      </c>
      <c r="E18" s="89"/>
      <c r="F18" s="151"/>
      <c r="G18" s="152"/>
      <c r="H18" s="152"/>
      <c r="I18" s="152"/>
      <c r="J18" s="152"/>
      <c r="K18" s="152"/>
      <c r="L18" s="153"/>
    </row>
    <row r="19" spans="1:12" ht="12" customHeight="1" x14ac:dyDescent="0.2">
      <c r="A19" s="77" t="str">
        <f>IF(Company_Profile!G12="", "# Locations (G-12) = blank","")</f>
        <v># Locations (G-12) = blank</v>
      </c>
      <c r="B19" s="79" t="str">
        <f>IF(Company_Profile!C62="","Drvs w/own Vehs. (C-62) = blank",IF(Company_Profile!C62="Yes","Flag (C-62): Drvrs using own Vehs. Ask how many, IC vs. EE, vehicle type(s), type of work. Discuss A4DD membership and benefits as appropriate.",""))</f>
        <v>Drvs w/own Vehs. (C-62) = blank</v>
      </c>
      <c r="C19" s="77" t="str">
        <f>IF(Company_Profile!G29="", "Non-Vehicles (G-29) = blank",IF(Company_Profile!G29&gt;0, "Flag (G-29): 2-Wheeled Ops. Get info. (types, numbers, IC vs EE, alert/memo CC that A4DD insurance only covers cars/trucks.",""))</f>
        <v>Non-Vehicles (G-29) = blank</v>
      </c>
      <c r="E19" s="89"/>
      <c r="F19" s="151"/>
      <c r="G19" s="152"/>
      <c r="H19" s="152"/>
      <c r="I19" s="152"/>
      <c r="J19" s="152"/>
      <c r="K19" s="152"/>
      <c r="L19" s="153"/>
    </row>
    <row r="20" spans="1:12" ht="12" customHeight="1" thickBot="1" x14ac:dyDescent="0.25">
      <c r="A20" s="77" t="str">
        <f>IF(Company_Profile!G13="", "DOT/MC# (G-13) = blank", IF(Company_Profile!G13="none","",IF(Company_Profile!G13&lt;100000,"Invalid DOT/MC # (G-13)", IF(Company_Profile!G13&gt;9999999,"Invalid DOT/MC# (G-13)",""))))</f>
        <v>DOT/MC# (G-13) = blank</v>
      </c>
      <c r="B20" s="79"/>
      <c r="C20" s="77" t="str">
        <f>IF(Company_Profile!G30="", "% on-demand (G-30) = blank","")</f>
        <v>% on-demand (G-30) = blank</v>
      </c>
      <c r="E20" s="89"/>
      <c r="F20" s="151"/>
      <c r="G20" s="152"/>
      <c r="H20" s="152"/>
      <c r="I20" s="152"/>
      <c r="J20" s="152"/>
      <c r="K20" s="152"/>
      <c r="L20" s="153"/>
    </row>
    <row r="21" spans="1:12" ht="12" customHeight="1" x14ac:dyDescent="0.2">
      <c r="A21" s="76"/>
      <c r="B21" s="77"/>
      <c r="C21" s="77" t="str">
        <f>IF(Company_Profile!G31="", "% residential (G-31) = blank","")</f>
        <v>% residential (G-31) = blank</v>
      </c>
      <c r="E21" s="89"/>
      <c r="F21" s="151"/>
      <c r="G21" s="152"/>
      <c r="H21" s="152"/>
      <c r="I21" s="152"/>
      <c r="J21" s="152"/>
      <c r="K21" s="152"/>
      <c r="L21" s="153"/>
    </row>
    <row r="22" spans="1:12" ht="12" customHeight="1" thickBot="1" x14ac:dyDescent="0.25">
      <c r="A22" s="77"/>
      <c r="B22" s="78"/>
      <c r="C22" s="77" t="str">
        <f>IF(Company_Profile!G32="", "% White Glove (G-32) = blank",IF(Company_Profile!G32&gt;0.05, "Flag (G-32): White Glove &gt;5%. Discuss/memo special benefits like training, gear, GL ins., OccAcc helper coverage option.",""))</f>
        <v>% White Glove (G-32) = blank</v>
      </c>
      <c r="E22" s="89"/>
      <c r="F22" s="151"/>
      <c r="G22" s="152"/>
      <c r="H22" s="152"/>
      <c r="I22" s="152"/>
      <c r="J22" s="152"/>
      <c r="K22" s="152"/>
      <c r="L22" s="153"/>
    </row>
    <row r="23" spans="1:12" ht="12" customHeight="1" x14ac:dyDescent="0.2">
      <c r="A23" s="77"/>
      <c r="B23" s="80" t="s">
        <v>117</v>
      </c>
      <c r="C23" s="77" t="str">
        <f>IF(Company_Profile!G33="","% Med/Lab (G-33) = blank",IF(Company_Profile!G33&gt;0.05,"Flag (G-33): Med/Lab&gt;5%. Discuss/memo special benefits like training, gear, background checks.",""))</f>
        <v>% Med/Lab (G-33) = blank</v>
      </c>
      <c r="E23" s="89"/>
      <c r="F23" s="151"/>
      <c r="G23" s="152"/>
      <c r="H23" s="152"/>
      <c r="I23" s="152"/>
      <c r="J23" s="152"/>
      <c r="K23" s="152"/>
      <c r="L23" s="153"/>
    </row>
    <row r="24" spans="1:12" ht="12" customHeight="1" x14ac:dyDescent="0.2">
      <c r="A24" s="77"/>
      <c r="B24" s="79" t="str">
        <f>IF(Company_Profile!G50="", "Car/SUV/MiniVan (G-50) = blank","")</f>
        <v>Car/SUV/MiniVan (G-50) = blank</v>
      </c>
      <c r="C24" s="77" t="str">
        <f>IF(Company_Profile!G34="","% Food/Bev/Cannabis (G-34) = blank",IF(Company_Profile!G34&gt;0.05,"Flag (G-34): Food/Bev/Cannabis&gt;5%.  Discuss special benefits like training, gear, GL Ins.",""))</f>
        <v>% Food/Bev/Cannabis (G-34) = blank</v>
      </c>
      <c r="E24" s="89"/>
      <c r="F24" s="151"/>
      <c r="G24" s="152"/>
      <c r="H24" s="152"/>
      <c r="I24" s="152"/>
      <c r="J24" s="152"/>
      <c r="K24" s="152"/>
      <c r="L24" s="153"/>
    </row>
    <row r="25" spans="1:12" ht="12" customHeight="1" x14ac:dyDescent="0.2">
      <c r="A25" s="77"/>
      <c r="B25" s="79" t="str">
        <f>IF(Company_Profile!G51="", "Van/Pickup (G-51) = blank","")</f>
        <v>Van/Pickup (G-51) = blank</v>
      </c>
      <c r="C25" s="77" t="str">
        <f>IF(Company_Profile!G35="", "HazMat (G-35) = blank",IF(Company_Profile!G35="Yes", "Flag (G-35): HazMat. Discuss special benefits like training, gear, MVRs.",""))</f>
        <v>HazMat (G-35) = blank</v>
      </c>
      <c r="E25" s="89"/>
      <c r="F25" s="151"/>
      <c r="G25" s="152"/>
      <c r="H25" s="152"/>
      <c r="I25" s="152"/>
      <c r="J25" s="152"/>
      <c r="K25" s="152"/>
      <c r="L25" s="153"/>
    </row>
    <row r="26" spans="1:12" ht="12" customHeight="1" x14ac:dyDescent="0.2">
      <c r="A26" s="77"/>
      <c r="B26" s="79" t="str">
        <f>IF(Company_Profile!G52="", "Small Box/Step Van (G-52) = blank","")</f>
        <v>Small Box/Step Van (G-52) = blank</v>
      </c>
      <c r="C26" s="77" t="str">
        <f>IF(Company_Profile!G36="", "Whse/Strg work (G-36) = blank",IF(Company_Profile!G36="Yes", "Flag (G-36): Whse/Strg work.  Discuss special benefits like safety/forklift training.",""))</f>
        <v>Whse/Strg work (G-36) = blank</v>
      </c>
      <c r="E26" s="89"/>
      <c r="F26" s="151"/>
      <c r="G26" s="152"/>
      <c r="H26" s="152"/>
      <c r="I26" s="152"/>
      <c r="J26" s="152"/>
      <c r="K26" s="152"/>
      <c r="L26" s="153"/>
    </row>
    <row r="27" spans="1:12" ht="12" customHeight="1" thickBot="1" x14ac:dyDescent="0.25">
      <c r="A27" s="77"/>
      <c r="B27" s="79" t="str">
        <f>IF(Company_Profile!G53="", "Heavy Box Truck (G-53) = blank","")</f>
        <v>Heavy Box Truck (G-53) = blank</v>
      </c>
      <c r="C27" s="77" t="str">
        <f>IF(Company_Profile!G35="Yes", IF(Company_Profile!F38="","Flag (F-38): HazMat detail (G-35) = blank",""),"")</f>
        <v/>
      </c>
      <c r="E27" s="90"/>
      <c r="F27" s="157"/>
      <c r="G27" s="158"/>
      <c r="H27" s="158"/>
      <c r="I27" s="158"/>
      <c r="J27" s="158"/>
      <c r="K27" s="158"/>
      <c r="L27" s="159"/>
    </row>
    <row r="28" spans="1:12" ht="12" customHeight="1" thickBot="1" x14ac:dyDescent="0.25">
      <c r="A28" s="77"/>
      <c r="B28" s="79" t="str">
        <f>IF(Company_Profile!G54="", "Tractor-Trailer (G-54) = blank","")</f>
        <v>Tractor-Trailer (G-54) = blank</v>
      </c>
      <c r="C28" s="77" t="str">
        <f>IF(Company_Profile!G36="Yes", IF(Company_Profile!F38="","Flag (F-38): Whse detail (G-36) = blank",""),"")</f>
        <v/>
      </c>
    </row>
    <row r="29" spans="1:12" ht="12" customHeight="1" x14ac:dyDescent="0.2">
      <c r="A29" s="77"/>
      <c r="B29" s="79" t="str">
        <f>IF(Company_Profile!G53+Company_Profile!G54&gt;0.15, "Flag (G-53/54): &gt;15% HvyTrks.  Double-check. Ask about how used. Local or long-haul?",IF(Company_Profile!G54&gt;0,"Flag (G-54): Tractors. Double-check. Ask about how used. Local or long-haul?",""))</f>
        <v/>
      </c>
      <c r="C29" s="77" t="str">
        <f>IF(Company_Profile!G39="","IC Drvrs (G-39) = blank",IF(Company_Profile!G39="Yes","Flag (G-39): IC Drivrs. Alert/memo CC that ICs (but not Ees) can join as members and get their own benefits but CC can order training, etc. for EEs. Also, advise it's best that EEs and ICs each do different work.",""))</f>
        <v>IC Drvrs (G-39) = blank</v>
      </c>
      <c r="E29" s="76" t="s">
        <v>83</v>
      </c>
      <c r="F29" s="81" t="s">
        <v>84</v>
      </c>
    </row>
    <row r="30" spans="1:12" ht="12" customHeight="1" x14ac:dyDescent="0.2">
      <c r="A30" s="77"/>
      <c r="B30" s="79" t="str">
        <f>IF(Company_Profile!G55="", "Other Vehs (G-55) = blank","")</f>
        <v>Other Vehs (G-55) = blank</v>
      </c>
      <c r="C30" s="77" t="str">
        <f>IF(Company_Profile!G39="Yes",IF(Company_Profile!F41="","Flag (F-41): IC Drivrs detail =  blank",""),"")</f>
        <v/>
      </c>
      <c r="E30" s="86" t="str">
        <f>IF(Company_Profile!C80="", "Driver Ins(C-80) = blank","")</f>
        <v>Driver Ins(C-80) = blank</v>
      </c>
      <c r="F30" s="113" t="str">
        <f>IF(Company_Profile!G80="", "Workers Comp (G-80) = blank","")</f>
        <v>Workers Comp (G-80) = blank</v>
      </c>
      <c r="G30" s="112"/>
    </row>
    <row r="31" spans="1:12" ht="12" customHeight="1" x14ac:dyDescent="0.2">
      <c r="A31" s="77"/>
      <c r="B31" s="79" t="str">
        <f>IF(Company_Profile!G55&gt;0, IF(Company_Profile!F56="","Flag (F-56): No Detail for Other Vehs.",""),"")</f>
        <v/>
      </c>
      <c r="C31" s="79" t="str">
        <f>IF(Company_Profile!G42="","TPA/PEO (G-42) = blank",IF(Company_Profile!G42="Yes","Flag (G-42): TPA/PEO. If TPA, alert/memo CC that we can work alongside/replace a TPA as desired. If PEO/EEL, alert/memo about WC risk and importance of CL.  Alert Peter.",""))</f>
        <v>TPA/PEO (G-42) = blank</v>
      </c>
      <c r="E31" s="86" t="str">
        <f>IF(Company_Profile!C81="","Compliance/Skills Trng (C-81) = blank","")</f>
        <v>Compliance/Skills Trng (C-81) = blank</v>
      </c>
      <c r="F31" s="113" t="str">
        <f>IF(Company_Profile!G81="", "Contingent Liab (G-81) = blank","")</f>
        <v>Contingent Liab (G-81) = blank</v>
      </c>
    </row>
    <row r="32" spans="1:12" ht="12" customHeight="1" x14ac:dyDescent="0.2">
      <c r="A32" s="77"/>
      <c r="B32" s="79"/>
      <c r="C32" s="79" t="str">
        <f>IF(Company_Profile!G42="Yes",IF(Company_Profile!F44="","Flag (F-44): TPA/PEO detail = blank",""),"")</f>
        <v/>
      </c>
      <c r="E32" s="86" t="str">
        <f>IF(Company_Profile!C82="","Safety Trng (C-82) = blank","")</f>
        <v>Safety Trng (C-82) = blank</v>
      </c>
      <c r="F32" s="79" t="str">
        <f>IF(Company_Profile!G80&lt;&gt;"", IF(Company_Profile!G82="","IC Claims (G-82) = blank",""),"")</f>
        <v/>
      </c>
    </row>
    <row r="33" spans="1:6" ht="12" customHeight="1" x14ac:dyDescent="0.2">
      <c r="A33" s="77"/>
      <c r="B33" s="79" t="str">
        <f>IF(Company_Profile!G59="","Forklft/Other Equip. (G-59) = blank",IF(Company_Profile!G59="Yes","Flag (G-59):  Forklift use. Check for good detail and discuss A4DD Training/Safety benefits.",""))</f>
        <v>Forklft/Other Equip. (G-59) = blank</v>
      </c>
      <c r="C33" s="79"/>
      <c r="E33" s="86" t="str">
        <f>IF(Company_Profile!C83="", "Busines Trng (C-83) = blank","")</f>
        <v>Busines Trng (C-83) = blank</v>
      </c>
      <c r="F33" s="79" t="str">
        <f>IF(Company_Profile!G82="Yes", IF(Company_Profile!G83="","Claims Resolvd (G-83) = blank",""),"")</f>
        <v/>
      </c>
    </row>
    <row r="34" spans="1:6" ht="12" customHeight="1" thickBot="1" x14ac:dyDescent="0.25">
      <c r="A34" s="77"/>
      <c r="B34" s="79" t="str">
        <f>IF(Company_Profile!G59="Yes",IF(Company_Profile!F62="","Flag (F-62): Forklift/Equip. Detail = blank",""),"")</f>
        <v/>
      </c>
      <c r="E34" s="86" t="str">
        <f>IF(Company_Profile!C84="", "Rookie Trng (C-84) = blank","")</f>
        <v>Rookie Trng (C-84) = blank</v>
      </c>
      <c r="F34" s="79" t="str">
        <f>IF(Company_Profile!G80&lt;&gt;"", IF(Company_Profile!G84="","Adverse Rulings (G-84) = blank",""),"")</f>
        <v/>
      </c>
    </row>
    <row r="35" spans="1:6" ht="12" customHeight="1" x14ac:dyDescent="0.2">
      <c r="A35" s="77"/>
      <c r="B35" s="76" t="s">
        <v>152</v>
      </c>
      <c r="C35" s="76" t="s">
        <v>120</v>
      </c>
      <c r="E35" s="86" t="str">
        <f>IF(Company_Profile!C85="", "Safety Rewards (C-85) = blank","")</f>
        <v>Safety Rewards (C-85) = blank</v>
      </c>
      <c r="F35" s="121"/>
    </row>
    <row r="36" spans="1:6" ht="12" customHeight="1" thickBot="1" x14ac:dyDescent="0.25">
      <c r="A36" s="77"/>
      <c r="B36" s="78" t="str">
        <f>IF(Company_Profile!B96&lt;&gt;"", "Note special notification emails for Admin CCC screen.","No notification email given. Double-check if speaking to CC about other items.")</f>
        <v>No notification email given. Double-check if speaking to CC about other items.</v>
      </c>
      <c r="C36" s="78" t="str">
        <f>IF(Company_Profile!G100="", "Accuracy Certif. (G-100) = blank","")</f>
        <v>Accuracy Certif. (G-100) = blank</v>
      </c>
      <c r="E36" s="86" t="str">
        <f>IF(Company_Profile!C86="", "Discounts (C-86) = blank","")</f>
        <v>Discounts (C-86) = blank</v>
      </c>
      <c r="F36" s="79" t="str">
        <f>IF(Company_Profile!G86="", "Driver Recruitment (G-86) = blank","")</f>
        <v>Driver Recruitment (G-86) = blank</v>
      </c>
    </row>
    <row r="37" spans="1:6" ht="12" customHeight="1" thickBot="1" x14ac:dyDescent="0.25">
      <c r="A37" s="77"/>
      <c r="B37" s="77"/>
      <c r="C37" s="77"/>
      <c r="E37" s="86" t="str">
        <f>IF(Company_Profile!C87="", "Bus Formation (C-87) = blank","")</f>
        <v>Bus Formation (C-87) = blank</v>
      </c>
      <c r="F37" s="79" t="str">
        <f>IF(Company_Profile!G87 = "", "Compliance Monitor (G-87) = blank","")</f>
        <v>Compliance Monitor (G-87) = blank</v>
      </c>
    </row>
    <row r="38" spans="1:6" ht="12" customHeight="1" x14ac:dyDescent="0.2">
      <c r="A38" s="85" t="s">
        <v>116</v>
      </c>
      <c r="B38" s="76" t="s">
        <v>119</v>
      </c>
      <c r="C38" s="95"/>
      <c r="E38" s="86" t="str">
        <f>IF(Company_Profile!C88="", "Work Apparel (C-88) = blank","")</f>
        <v>Work Apparel (C-88) = blank</v>
      </c>
      <c r="F38" s="79" t="str">
        <f>IF(Company_Profile!G88="", "EE Training (G-88) = blank","")</f>
        <v>EE Training (G-88) = blank</v>
      </c>
    </row>
    <row r="39" spans="1:6" ht="12" customHeight="1" x14ac:dyDescent="0.2">
      <c r="A39" s="86" t="str">
        <f>IF(Company_Profile!C67="", "Ins Clm Name (C-71) = blank (not required but ask if CC wants driver insurance)","")</f>
        <v>Ins Clm Name (C-71) = blank (not required but ask if CC wants driver insurance)</v>
      </c>
      <c r="B39" s="86" t="str">
        <f>IF(Company_Profile!G66="", "Ins Agency (G-70) = blank (not required but ask if CC wants driver insurance)","")</f>
        <v>Ins Agency (G-70) = blank (not required but ask if CC wants driver insurance)</v>
      </c>
      <c r="C39" s="95"/>
      <c r="E39" s="86" t="str">
        <f>IF(Company_Profile!C89="", "Supp Work (C-89) = blank","")</f>
        <v>Supp Work (C-89) = blank</v>
      </c>
      <c r="F39" s="79" t="str">
        <f>IF(Company_Profile!G89="", "Load Board (G-89) = blank","")</f>
        <v>Load Board (G-89) = blank</v>
      </c>
    </row>
    <row r="40" spans="1:6" ht="12" customHeight="1" thickBot="1" x14ac:dyDescent="0.25">
      <c r="A40" s="86" t="str">
        <f>IF(Company_Profile!C68="", "Ins Clm Email (C-72) = blank (not required but ask if CC wants driver insurance)","")</f>
        <v>Ins Clm Email (C-72) = blank (not required but ask if CC wants driver insurance)</v>
      </c>
      <c r="B40" s="86" t="str">
        <f>IF(Company_Profile!G67="", "Ins Agent Name (G-71) = blank (not required but ask if CC wants driver insurance)","")</f>
        <v>Ins Agent Name (G-71) = blank (not required but ask if CC wants driver insurance)</v>
      </c>
      <c r="C40" s="96"/>
      <c r="E40" s="86" t="str">
        <f>IF(Company_Profile!C90="", "MC Authority (C-90) = blank","")</f>
        <v>MC Authority (C-90) = blank</v>
      </c>
      <c r="F40" s="119" t="str">
        <f>IF(Company_Profile!G90="", "MVR/Bkgrnd Chk (G-90) = blank","")</f>
        <v>MVR/Bkgrnd Chk (G-90) = blank</v>
      </c>
    </row>
    <row r="41" spans="1:6" ht="12" customHeight="1" thickBot="1" x14ac:dyDescent="0.25">
      <c r="A41" s="86" t="str">
        <f>IF(Company_Profile!C69="", "Ins Clm Phone (C-73) = blank (not required but ask if CC wants driver insurance)","")</f>
        <v>Ins Clm Phone (C-73) = blank (not required but ask if CC wants driver insurance)</v>
      </c>
      <c r="B41" s="86" t="str">
        <f>IF(Company_Profile!G68="", "Ins Company1 (G-72) = blank (not required but ask if CC wants driver insurance)","")</f>
        <v>Ins Company1 (G-72) = blank (not required but ask if CC wants driver insurance)</v>
      </c>
      <c r="E41" s="87" t="str">
        <f>IF(Company_Profile!C91="", "TSA Authority (C-91) = blank","")</f>
        <v>TSA Authority (C-91) = blank</v>
      </c>
      <c r="F41" s="120" t="str">
        <f>IF(Company_Profile!G91="", "Free Consulting (G-91) = blank","")</f>
        <v>Free Consulting (G-91) = blank</v>
      </c>
    </row>
    <row r="42" spans="1:6" ht="12" customHeight="1" thickBot="1" x14ac:dyDescent="0.25">
      <c r="A42" s="87" t="str">
        <f>IF(Company_Profile!C70="", "Ins Clm Title (C-74) = blank (not required but ask if CC wants driver insurance)","")</f>
        <v>Ins Clm Title (C-74) = blank (not required but ask if CC wants driver insurance)</v>
      </c>
      <c r="B42" s="86" t="str">
        <f>IF(Company_Profile!G69="", "Ins Company2 (G-73) = blank (not required but ask if CC wants driver insurance)","")</f>
        <v>Ins Company2 (G-73) = blank (not required but ask if CC wants driver insurance)</v>
      </c>
    </row>
    <row r="43" spans="1:6" ht="12" customHeight="1" thickBot="1" x14ac:dyDescent="0.25">
      <c r="B43" s="87" t="str">
        <f>IF(Company_Profile!G70="", "Ins Company3 (G-74) = blank (not required but ask if CC wants driver insurance)","")</f>
        <v>Ins Company3 (G-74) = blank (not required but ask if CC wants driver insurance)</v>
      </c>
    </row>
    <row r="44" spans="1:6" ht="12" customHeight="1" x14ac:dyDescent="0.2"/>
    <row r="45" spans="1:6" ht="12" customHeight="1" x14ac:dyDescent="0.2"/>
    <row r="46" spans="1:6" ht="12" customHeight="1" x14ac:dyDescent="0.2"/>
    <row r="47" spans="1:6" ht="12" customHeight="1" x14ac:dyDescent="0.2"/>
    <row r="48" spans="1:6" ht="12" customHeight="1" x14ac:dyDescent="0.2"/>
    <row r="49" ht="12" customHeight="1" x14ac:dyDescent="0.2"/>
    <row r="50" ht="12" customHeight="1" x14ac:dyDescent="0.2"/>
    <row r="51" ht="12" customHeight="1" x14ac:dyDescent="0.2"/>
    <row r="52" ht="12" customHeight="1" x14ac:dyDescent="0.2"/>
    <row r="53" ht="12" customHeight="1" x14ac:dyDescent="0.2"/>
    <row r="54" ht="12" customHeight="1" x14ac:dyDescent="0.2"/>
    <row r="55" ht="12" customHeight="1" x14ac:dyDescent="0.2"/>
    <row r="98" spans="1:1" x14ac:dyDescent="0.2">
      <c r="A98" t="s">
        <v>6</v>
      </c>
    </row>
    <row r="99" spans="1:1" x14ac:dyDescent="0.2">
      <c r="A99" t="s">
        <v>7</v>
      </c>
    </row>
    <row r="101" spans="1:1" x14ac:dyDescent="0.2">
      <c r="A101" t="s">
        <v>8</v>
      </c>
    </row>
    <row r="102" spans="1:1" x14ac:dyDescent="0.2">
      <c r="A102" t="s">
        <v>9</v>
      </c>
    </row>
    <row r="103" spans="1:1" x14ac:dyDescent="0.2">
      <c r="A103" t="s">
        <v>7</v>
      </c>
    </row>
    <row r="105" spans="1:1" x14ac:dyDescent="0.2">
      <c r="A105" t="s">
        <v>59</v>
      </c>
    </row>
    <row r="106" spans="1:1" x14ac:dyDescent="0.2">
      <c r="A106" t="s">
        <v>58</v>
      </c>
    </row>
    <row r="107" spans="1:1" x14ac:dyDescent="0.2">
      <c r="A107" t="s">
        <v>7</v>
      </c>
    </row>
    <row r="109" spans="1:1" x14ac:dyDescent="0.2">
      <c r="A109" t="s">
        <v>6</v>
      </c>
    </row>
    <row r="110" spans="1:1" x14ac:dyDescent="0.2">
      <c r="A110" t="s">
        <v>7</v>
      </c>
    </row>
    <row r="111" spans="1:1" x14ac:dyDescent="0.2">
      <c r="A111" t="s">
        <v>62</v>
      </c>
    </row>
    <row r="118" spans="2:2" x14ac:dyDescent="0.2">
      <c r="B118" t="s">
        <v>51</v>
      </c>
    </row>
    <row r="119" spans="2:2" x14ac:dyDescent="0.2">
      <c r="B119" t="s">
        <v>52</v>
      </c>
    </row>
    <row r="125" spans="2:2" x14ac:dyDescent="0.2">
      <c r="B125" t="s">
        <v>12</v>
      </c>
    </row>
    <row r="126" spans="2:2" x14ac:dyDescent="0.2">
      <c r="B126" t="s">
        <v>13</v>
      </c>
    </row>
    <row r="127" spans="2:2" x14ac:dyDescent="0.2">
      <c r="B127" t="s">
        <v>14</v>
      </c>
    </row>
    <row r="128" spans="2:2" x14ac:dyDescent="0.2">
      <c r="B128" t="s">
        <v>157</v>
      </c>
    </row>
    <row r="129" spans="2:2" x14ac:dyDescent="0.2">
      <c r="B129" t="s">
        <v>73</v>
      </c>
    </row>
  </sheetData>
  <mergeCells count="26">
    <mergeCell ref="F26:L26"/>
    <mergeCell ref="F27:L27"/>
    <mergeCell ref="F20:L20"/>
    <mergeCell ref="F21:L21"/>
    <mergeCell ref="F22:L22"/>
    <mergeCell ref="F23:L23"/>
    <mergeCell ref="F24:L24"/>
    <mergeCell ref="F25:L25"/>
    <mergeCell ref="F19:L19"/>
    <mergeCell ref="F8:L8"/>
    <mergeCell ref="F9:L9"/>
    <mergeCell ref="F10:L10"/>
    <mergeCell ref="F11:L11"/>
    <mergeCell ref="F12:L12"/>
    <mergeCell ref="F13:L13"/>
    <mergeCell ref="F14:L14"/>
    <mergeCell ref="F15:L15"/>
    <mergeCell ref="F16:L16"/>
    <mergeCell ref="F17:L17"/>
    <mergeCell ref="F18:L18"/>
    <mergeCell ref="F7:L7"/>
    <mergeCell ref="F2:L2"/>
    <mergeCell ref="F3:L3"/>
    <mergeCell ref="F4:L4"/>
    <mergeCell ref="F5:L5"/>
    <mergeCell ref="F6:L6"/>
  </mergeCells>
  <pageMargins left="0.7" right="0.7" top="0.75" bottom="0.75" header="0.3" footer="0.3"/>
  <pageSetup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4"/>
  <sheetViews>
    <sheetView showRowColHeaders="0" workbookViewId="0"/>
  </sheetViews>
  <sheetFormatPr defaultRowHeight="12.75" x14ac:dyDescent="0.2"/>
  <sheetData>
    <row r="1" spans="1:2" x14ac:dyDescent="0.2">
      <c r="A1" t="s">
        <v>0</v>
      </c>
      <c r="B1" t="b">
        <v>0</v>
      </c>
    </row>
    <row r="2" spans="1:2" x14ac:dyDescent="0.2">
      <c r="A2" t="s">
        <v>1</v>
      </c>
      <c r="B2" t="b">
        <v>0</v>
      </c>
    </row>
    <row r="3" spans="1:2" x14ac:dyDescent="0.2">
      <c r="A3" t="s">
        <v>2</v>
      </c>
      <c r="B3" t="s">
        <v>4</v>
      </c>
    </row>
    <row r="4" spans="1:2" x14ac:dyDescent="0.2">
      <c r="A4" t="s">
        <v>3</v>
      </c>
      <c r="B4">
        <v>1</v>
      </c>
    </row>
  </sheetData>
  <phoneticPr fontId="0" type="noConversion"/>
  <pageMargins left="0.75" right="0.75" top="1" bottom="1" header="0.5" footer="0.5"/>
  <headerFooter alignWithMargins="0">
    <oddHeader>&amp;A</oddHeader>
    <oddFooter>Page &amp;P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so-contentType ?>
<FormTemplates xmlns="http://schemas.microsoft.com/sharepoint/v3/contenttype/forms">
  <Display>DocumentLibraryForm</Display>
  <Edit>AssetEditForm</Edit>
  <New>DocumentLibraryForm</New>
</FormTemplates>
</file>

<file path=customXml/itemProps1.xml><?xml version="1.0" encoding="utf-8"?>
<ds:datastoreItem xmlns:ds="http://schemas.openxmlformats.org/officeDocument/2006/customXml" ds:itemID="{0A33E61E-8EA5-4BB0-B13D-BE6B8A184BF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7</vt:i4>
      </vt:variant>
    </vt:vector>
  </HeadingPairs>
  <TitlesOfParts>
    <vt:vector size="9" baseType="lpstr">
      <vt:lpstr>Company_Profile</vt:lpstr>
      <vt:lpstr>Sheet1</vt:lpstr>
      <vt:lpstr>Agree</vt:lpstr>
      <vt:lpstr>Interest</vt:lpstr>
      <vt:lpstr>LienBankrupt</vt:lpstr>
      <vt:lpstr>Company_Profile!Print_Area</vt:lpstr>
      <vt:lpstr>TemplatePrintArea</vt:lpstr>
      <vt:lpstr>Company_Profile!YesNo</vt:lpstr>
      <vt:lpstr>YesNoSome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Buy vs. lease car calculator</dc:title>
  <dc:creator>Peter Schlactus</dc:creator>
  <cp:keywords/>
  <cp:lastModifiedBy>Peter Schlactus</cp:lastModifiedBy>
  <cp:lastPrinted>2023-07-31T03:59:32Z</cp:lastPrinted>
  <dcterms:created xsi:type="dcterms:W3CDTF">2017-08-09T20:12:14Z</dcterms:created>
  <dcterms:modified xsi:type="dcterms:W3CDTF">2023-08-01T18:38:38Z</dcterms:modified>
  <cp:version/>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TemplateID">
    <vt:lpwstr>TC010525041033</vt:lpwstr>
  </property>
</Properties>
</file>