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pschl\Documents\111 A4DD\Operating Docs\New CC Materials\"/>
    </mc:Choice>
  </mc:AlternateContent>
  <xr:revisionPtr revIDLastSave="0" documentId="13_ncr:1_{343AC024-AB11-4884-B345-D548501B2E35}" xr6:coauthVersionLast="47" xr6:coauthVersionMax="47" xr10:uidLastSave="{00000000-0000-0000-0000-000000000000}"/>
  <bookViews>
    <workbookView xWindow="14303" yWindow="-98" windowWidth="21795" windowHeight="13875" xr2:uid="{00000000-000D-0000-FFFF-FFFF00000000}"/>
  </bookViews>
  <sheets>
    <sheet name="Company_Profile" sheetId="2" r:id="rId1"/>
    <sheet name="Sheet1" sheetId="4" r:id="rId2"/>
    <sheet name="Variables" sheetId="3" state="veryHidden" r:id="rId3"/>
  </sheets>
  <externalReferences>
    <externalReference r:id="rId4"/>
    <externalReference r:id="rId5"/>
  </externalReferences>
  <definedNames>
    <definedName name="_Example" hidden="1">Variables!$B$1</definedName>
    <definedName name="_xlnm._FilterDatabase" localSheetId="0" hidden="1">Company_Profile!$B$14:$C$17</definedName>
    <definedName name="_Look" hidden="1">Variables!$B$4</definedName>
    <definedName name="_Series" hidden="1">Variables!$B$3</definedName>
    <definedName name="_Shading" hidden="1">Variables!$B$2</definedName>
    <definedName name="Agree">Sheet1!$B$117:$B$118</definedName>
    <definedName name="DATA_01" hidden="1">Company_Profile!#REF!</definedName>
    <definedName name="DATA_02" hidden="1">Company_Profile!$C$6:$C$10</definedName>
    <definedName name="DATA_03" hidden="1">Company_Profile!#REF!</definedName>
    <definedName name="DATA_04" hidden="1">Company_Profile!$C$15</definedName>
    <definedName name="DATA_05" hidden="1">Company_Profile!$C$17:$C$17</definedName>
    <definedName name="DATA_06" hidden="1">Company_Profile!#REF!</definedName>
    <definedName name="DATA_07" hidden="1">Company_Profile!#REF!</definedName>
    <definedName name="DATA_08" hidden="1">Company_Profile!#REF!</definedName>
    <definedName name="Interest">Sheet1!$B$124:$B$128</definedName>
    <definedName name="IntroPrintArea" hidden="1">#REF!</definedName>
    <definedName name="LienBankrupt">Sheet1!$A$100:$A$102</definedName>
    <definedName name="Look1Area">#REF!</definedName>
    <definedName name="Look2Area">#REF!</definedName>
    <definedName name="Look3Area">#REF!</definedName>
    <definedName name="Look4Area">#REF!</definedName>
    <definedName name="Look5Area">#REF!</definedName>
    <definedName name="_xlnm.Print_Area" localSheetId="0">Company_Profile!$A$1:$H$131</definedName>
    <definedName name="RevA">[1]Sheet1!$A$103:$A$104</definedName>
    <definedName name="TemplatePrintArea">Company_Profile!$B$2:$G$32</definedName>
    <definedName name="YesNo" localSheetId="0">Sheet1!$A$97:$A$98</definedName>
    <definedName name="YesNoNA">[2]Sheet1!$A$103:$A$104</definedName>
    <definedName name="YesNoSome">Sheet1!$A$104:$A$106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4" l="1"/>
  <c r="E42" i="4"/>
  <c r="E41" i="4"/>
  <c r="E40" i="4"/>
  <c r="E39" i="4"/>
  <c r="E38" i="4"/>
  <c r="E37" i="4"/>
  <c r="E36" i="4"/>
  <c r="E35" i="4"/>
  <c r="E34" i="4"/>
  <c r="E33" i="4"/>
  <c r="E32" i="4"/>
  <c r="E31" i="4"/>
  <c r="E30" i="4"/>
  <c r="F42" i="4"/>
  <c r="F41" i="4"/>
  <c r="F40" i="4"/>
  <c r="F39" i="4"/>
  <c r="F38" i="4"/>
  <c r="F37" i="4"/>
  <c r="F36" i="4"/>
  <c r="F34" i="4"/>
  <c r="F33" i="4"/>
  <c r="F32" i="4"/>
  <c r="F31" i="4"/>
  <c r="F30" i="4"/>
  <c r="C35" i="4"/>
  <c r="B32" i="4"/>
  <c r="B29" i="4"/>
  <c r="B31" i="4"/>
  <c r="B28" i="4"/>
  <c r="B27" i="4"/>
  <c r="B26" i="4"/>
  <c r="B25" i="4"/>
  <c r="B22" i="4"/>
  <c r="B23" i="4"/>
  <c r="B24" i="4"/>
  <c r="B19" i="4"/>
  <c r="B10" i="4"/>
  <c r="B12" i="4"/>
  <c r="B14" i="4"/>
  <c r="B17" i="4"/>
  <c r="B16" i="4"/>
  <c r="B15" i="4"/>
  <c r="B13" i="4"/>
  <c r="B11" i="4"/>
  <c r="B42" i="4"/>
  <c r="B41" i="4"/>
  <c r="B39" i="4"/>
  <c r="B38" i="4"/>
  <c r="B40" i="4"/>
  <c r="C38" i="4"/>
  <c r="A41" i="4"/>
  <c r="A40" i="4"/>
  <c r="A39" i="4"/>
  <c r="A38" i="4"/>
  <c r="C3" i="4"/>
  <c r="C16" i="4"/>
  <c r="C15" i="4"/>
  <c r="C14" i="4"/>
  <c r="C13" i="4"/>
  <c r="C12" i="4"/>
  <c r="C11" i="4"/>
  <c r="C10" i="4"/>
  <c r="C9" i="4"/>
  <c r="C8" i="4"/>
  <c r="C7" i="4"/>
  <c r="C6" i="4"/>
  <c r="C5" i="4"/>
  <c r="C4" i="4"/>
  <c r="C32" i="4"/>
  <c r="C31" i="4"/>
  <c r="C29" i="4"/>
  <c r="C30" i="4"/>
  <c r="C28" i="4"/>
  <c r="C27" i="4"/>
  <c r="C26" i="4"/>
  <c r="C25" i="4"/>
  <c r="C24" i="4"/>
  <c r="C23" i="4"/>
  <c r="C22" i="4"/>
  <c r="C21" i="4"/>
  <c r="C20" i="4"/>
  <c r="C19" i="4"/>
  <c r="C18" i="4"/>
  <c r="C2" i="4"/>
  <c r="A35" i="4"/>
  <c r="A34" i="4"/>
  <c r="A33" i="4"/>
  <c r="A32" i="4"/>
  <c r="A36" i="4"/>
  <c r="A31" i="4"/>
  <c r="A30" i="4"/>
  <c r="A29" i="4"/>
  <c r="A28" i="4"/>
  <c r="A27" i="4"/>
  <c r="A26" i="4"/>
  <c r="A25" i="4"/>
  <c r="A24" i="4"/>
  <c r="A23" i="4"/>
  <c r="A22" i="4"/>
  <c r="B4" i="4"/>
  <c r="B7" i="4"/>
  <c r="B6" i="4"/>
  <c r="B5" i="4"/>
  <c r="B3" i="4"/>
  <c r="B2" i="4"/>
  <c r="A20" i="4"/>
  <c r="A19" i="4"/>
  <c r="A18" i="4"/>
  <c r="A16" i="4"/>
  <c r="A17" i="4"/>
  <c r="A13" i="4"/>
  <c r="A12" i="4"/>
  <c r="A11" i="4"/>
  <c r="A10" i="4"/>
  <c r="A9" i="4"/>
  <c r="A8" i="4"/>
  <c r="A7" i="4"/>
  <c r="A6" i="4"/>
  <c r="A5" i="4"/>
  <c r="A4" i="4"/>
  <c r="A3" i="4"/>
  <c r="A2" i="4"/>
  <c r="A15" i="4"/>
  <c r="A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Schlactus</author>
  </authors>
  <commentList>
    <comment ref="A24" authorId="0" shapeId="0" xr:uid="{E795261F-92CA-41A1-AC34-10CAE94E7F6A}">
      <text>
        <r>
          <rPr>
            <b/>
            <sz val="9"/>
            <color indexed="81"/>
            <rFont val="Tahoma"/>
            <family val="2"/>
          </rPr>
          <t>Peter Schlactus:</t>
        </r>
        <r>
          <rPr>
            <sz val="9"/>
            <color indexed="81"/>
            <rFont val="Tahoma"/>
            <family val="2"/>
          </rPr>
          <t xml:space="preserve">
Training on use of communications equipment, proper completion of paperwork or customer policies/procedures is not a big deal.</t>
        </r>
      </text>
    </comment>
  </commentList>
</comments>
</file>

<file path=xl/sharedStrings.xml><?xml version="1.0" encoding="utf-8"?>
<sst xmlns="http://schemas.openxmlformats.org/spreadsheetml/2006/main" count="192" uniqueCount="183">
  <si>
    <t>_Example</t>
  </si>
  <si>
    <t>_Shading</t>
  </si>
  <si>
    <t>_Series</t>
  </si>
  <si>
    <t>_Look</t>
  </si>
  <si>
    <t>OfficeReady 3.0</t>
  </si>
  <si>
    <t>BASICS</t>
  </si>
  <si>
    <t>Yes</t>
  </si>
  <si>
    <t>No</t>
  </si>
  <si>
    <t>Yes during past 5 years</t>
  </si>
  <si>
    <t>Yes over 5 years ago</t>
  </si>
  <si>
    <t>Required fields are indicated with an asterisk ( * )</t>
  </si>
  <si>
    <t>OPERATIONS</t>
  </si>
  <si>
    <t>High</t>
  </si>
  <si>
    <t>Medium</t>
  </si>
  <si>
    <t>Low</t>
  </si>
  <si>
    <r>
      <rPr>
        <sz val="8"/>
        <color rgb="FFFF0000"/>
        <rFont val="Verdana"/>
        <family val="2"/>
        <scheme val="minor"/>
      </rPr>
      <t>*</t>
    </r>
    <r>
      <rPr>
        <sz val="8"/>
        <color theme="1"/>
        <rFont val="Verdana"/>
        <family val="2"/>
        <scheme val="minor"/>
      </rPr>
      <t>Today's Date</t>
    </r>
  </si>
  <si>
    <r>
      <rPr>
        <sz val="8"/>
        <color rgb="FFFF0000"/>
        <rFont val="Verdana"/>
        <family val="2"/>
        <scheme val="minor"/>
      </rPr>
      <t>*</t>
    </r>
    <r>
      <rPr>
        <sz val="8"/>
        <color theme="1"/>
        <rFont val="Verdana"/>
        <family val="2"/>
        <scheme val="minor"/>
      </rPr>
      <t>Name(s) of Owner(s)</t>
    </r>
  </si>
  <si>
    <r>
      <rPr>
        <sz val="8"/>
        <color rgb="FFFF0000"/>
        <rFont val="Verdana"/>
        <family val="2"/>
        <scheme val="minor"/>
      </rPr>
      <t>*</t>
    </r>
    <r>
      <rPr>
        <sz val="8"/>
        <color theme="1"/>
        <rFont val="Verdana"/>
        <family val="2"/>
        <scheme val="minor"/>
      </rPr>
      <t>Years in Delivery Bus.</t>
    </r>
  </si>
  <si>
    <r>
      <rPr>
        <sz val="8"/>
        <color rgb="FFFF0000"/>
        <rFont val="Verdana"/>
        <family val="2"/>
        <scheme val="minor"/>
      </rPr>
      <t>*</t>
    </r>
    <r>
      <rPr>
        <sz val="8"/>
        <color theme="1"/>
        <rFont val="Verdana"/>
        <family val="2"/>
        <scheme val="minor"/>
      </rPr>
      <t>Title</t>
    </r>
  </si>
  <si>
    <r>
      <rPr>
        <sz val="8"/>
        <color rgb="FFFF0000"/>
        <rFont val="Verdana"/>
        <family val="2"/>
        <scheme val="minor"/>
      </rPr>
      <t>*</t>
    </r>
    <r>
      <rPr>
        <sz val="8"/>
        <color theme="1"/>
        <rFont val="Verdana"/>
        <family val="2"/>
        <scheme val="minor"/>
      </rPr>
      <t>Telephone</t>
    </r>
  </si>
  <si>
    <r>
      <rPr>
        <sz val="8"/>
        <color rgb="FFFF0000"/>
        <rFont val="Verdana"/>
        <family val="2"/>
        <scheme val="minor"/>
      </rPr>
      <t>*</t>
    </r>
    <r>
      <rPr>
        <sz val="8"/>
        <color theme="1"/>
        <rFont val="Verdana"/>
        <family val="2"/>
        <scheme val="minor"/>
      </rPr>
      <t>Email</t>
    </r>
  </si>
  <si>
    <r>
      <rPr>
        <sz val="8"/>
        <color rgb="FFFF0000"/>
        <rFont val="Verdana"/>
        <family val="2"/>
        <scheme val="minor"/>
      </rPr>
      <t>*</t>
    </r>
    <r>
      <rPr>
        <sz val="8"/>
        <color theme="1"/>
        <rFont val="Verdana"/>
        <family val="2"/>
        <scheme val="minor"/>
      </rPr>
      <t>Name</t>
    </r>
  </si>
  <si>
    <r>
      <rPr>
        <sz val="8"/>
        <color rgb="FFFF0000"/>
        <rFont val="Verdana"/>
        <family val="2"/>
        <scheme val="minor"/>
      </rPr>
      <t>*</t>
    </r>
    <r>
      <rPr>
        <sz val="8"/>
        <color theme="1"/>
        <rFont val="Verdana"/>
        <family val="2"/>
        <scheme val="minor"/>
      </rPr>
      <t>Person Completing Profile:</t>
    </r>
  </si>
  <si>
    <r>
      <rPr>
        <sz val="8"/>
        <color rgb="FFFF0000"/>
        <rFont val="Verdana"/>
        <family val="2"/>
        <scheme val="minor"/>
      </rPr>
      <t>*</t>
    </r>
    <r>
      <rPr>
        <sz val="8"/>
        <color theme="1"/>
        <rFont val="Verdana"/>
        <family val="2"/>
        <scheme val="minor"/>
      </rPr>
      <t>Zip Code</t>
    </r>
  </si>
  <si>
    <r>
      <rPr>
        <sz val="8"/>
        <color rgb="FFFF0000"/>
        <rFont val="Verdana"/>
        <family val="2"/>
        <scheme val="minor"/>
      </rPr>
      <t>*</t>
    </r>
    <r>
      <rPr>
        <sz val="8"/>
        <color theme="1"/>
        <rFont val="Verdana"/>
        <family val="2"/>
        <scheme val="minor"/>
      </rPr>
      <t>State</t>
    </r>
  </si>
  <si>
    <r>
      <rPr>
        <sz val="8"/>
        <color rgb="FFFF0000"/>
        <rFont val="Verdana"/>
        <family val="2"/>
        <scheme val="minor"/>
      </rPr>
      <t>*</t>
    </r>
    <r>
      <rPr>
        <sz val="8"/>
        <color theme="1"/>
        <rFont val="Verdana"/>
        <family val="2"/>
        <scheme val="minor"/>
      </rPr>
      <t>City</t>
    </r>
  </si>
  <si>
    <r>
      <rPr>
        <sz val="8"/>
        <color rgb="FFFF0000"/>
        <rFont val="Verdana"/>
        <family val="2"/>
        <scheme val="minor"/>
      </rPr>
      <t>*</t>
    </r>
    <r>
      <rPr>
        <sz val="8"/>
        <color theme="1"/>
        <rFont val="Verdana"/>
        <family val="2"/>
        <scheme val="minor"/>
      </rPr>
      <t>Headquarters Address:</t>
    </r>
  </si>
  <si>
    <r>
      <t xml:space="preserve">  </t>
    </r>
    <r>
      <rPr>
        <sz val="8"/>
        <color rgb="FFFF0000"/>
        <rFont val="Verdana"/>
        <family val="2"/>
        <scheme val="minor"/>
      </rPr>
      <t xml:space="preserve"> *</t>
    </r>
    <r>
      <rPr>
        <sz val="8"/>
        <color theme="1"/>
        <rFont val="Verdana"/>
        <family val="2"/>
        <scheme val="minor"/>
      </rPr>
      <t>Under 3 hours</t>
    </r>
  </si>
  <si>
    <r>
      <t xml:space="preserve">   </t>
    </r>
    <r>
      <rPr>
        <sz val="8"/>
        <color rgb="FFFF0000"/>
        <rFont val="Verdana"/>
        <family val="2"/>
        <scheme val="minor"/>
      </rPr>
      <t>*</t>
    </r>
    <r>
      <rPr>
        <sz val="8"/>
        <color theme="1"/>
        <rFont val="Verdana"/>
        <family val="2"/>
        <scheme val="minor"/>
      </rPr>
      <t>Same Day (&gt; 3 hrs)</t>
    </r>
  </si>
  <si>
    <r>
      <t xml:space="preserve">  </t>
    </r>
    <r>
      <rPr>
        <sz val="8"/>
        <color rgb="FFFF0000"/>
        <rFont val="Verdana"/>
        <family val="2"/>
        <scheme val="minor"/>
      </rPr>
      <t xml:space="preserve"> *</t>
    </r>
    <r>
      <rPr>
        <sz val="8"/>
        <color theme="1"/>
        <rFont val="Verdana"/>
        <family val="2"/>
        <scheme val="minor"/>
      </rPr>
      <t>Overnight / Next Day</t>
    </r>
  </si>
  <si>
    <r>
      <t xml:space="preserve">  </t>
    </r>
    <r>
      <rPr>
        <sz val="8"/>
        <color rgb="FFFF0000"/>
        <rFont val="Verdana"/>
        <family val="2"/>
        <scheme val="minor"/>
      </rPr>
      <t xml:space="preserve"> *</t>
    </r>
    <r>
      <rPr>
        <sz val="8"/>
        <color theme="1"/>
        <rFont val="Verdana"/>
        <family val="2"/>
        <scheme val="minor"/>
      </rPr>
      <t>Longer</t>
    </r>
  </si>
  <si>
    <r>
      <t xml:space="preserve">  </t>
    </r>
    <r>
      <rPr>
        <sz val="8"/>
        <color rgb="FFFF0000"/>
        <rFont val="Verdana"/>
        <family val="2"/>
        <scheme val="minor"/>
      </rPr>
      <t xml:space="preserve"> *</t>
    </r>
    <r>
      <rPr>
        <sz val="8"/>
        <color theme="1"/>
        <rFont val="Verdana"/>
        <family val="2"/>
        <scheme val="minor"/>
      </rPr>
      <t>Up to 50 lbs.</t>
    </r>
  </si>
  <si>
    <r>
      <t xml:space="preserve">   </t>
    </r>
    <r>
      <rPr>
        <sz val="8"/>
        <color rgb="FFFF0000"/>
        <rFont val="Verdana"/>
        <family val="2"/>
        <scheme val="minor"/>
      </rPr>
      <t>*</t>
    </r>
    <r>
      <rPr>
        <sz val="8"/>
        <color theme="1"/>
        <rFont val="Verdana"/>
        <family val="2"/>
        <scheme val="minor"/>
      </rPr>
      <t>51-100 lbs.</t>
    </r>
  </si>
  <si>
    <r>
      <t xml:space="preserve">  </t>
    </r>
    <r>
      <rPr>
        <sz val="8"/>
        <color rgb="FFFF0000"/>
        <rFont val="Verdana"/>
        <family val="2"/>
        <scheme val="minor"/>
      </rPr>
      <t xml:space="preserve"> *</t>
    </r>
    <r>
      <rPr>
        <sz val="8"/>
        <color theme="1"/>
        <rFont val="Verdana"/>
        <family val="2"/>
        <scheme val="minor"/>
      </rPr>
      <t>100-200 lbs.</t>
    </r>
  </si>
  <si>
    <r>
      <t xml:space="preserve">   </t>
    </r>
    <r>
      <rPr>
        <sz val="8"/>
        <color rgb="FFFF0000"/>
        <rFont val="Verdana"/>
        <family val="2"/>
        <scheme val="minor"/>
      </rPr>
      <t>*</t>
    </r>
    <r>
      <rPr>
        <sz val="8"/>
        <color theme="1"/>
        <rFont val="Verdana"/>
        <family val="2"/>
        <scheme val="minor"/>
      </rPr>
      <t>Over 200 lbs.</t>
    </r>
  </si>
  <si>
    <r>
      <t xml:space="preserve">  </t>
    </r>
    <r>
      <rPr>
        <sz val="8"/>
        <color rgb="FFFF0000"/>
        <rFont val="Verdana"/>
        <family val="2"/>
        <scheme val="minor"/>
      </rPr>
      <t xml:space="preserve"> *</t>
    </r>
    <r>
      <rPr>
        <sz val="8"/>
        <color theme="1"/>
        <rFont val="Verdana"/>
        <family val="2"/>
        <scheme val="minor"/>
      </rPr>
      <t>Up to 50 miles</t>
    </r>
  </si>
  <si>
    <r>
      <rPr>
        <sz val="8"/>
        <color rgb="FFFF0000"/>
        <rFont val="Verdana"/>
        <family val="2"/>
        <scheme val="minor"/>
      </rPr>
      <t xml:space="preserve">   *</t>
    </r>
    <r>
      <rPr>
        <sz val="8"/>
        <color theme="1"/>
        <rFont val="Verdana"/>
        <family val="2"/>
        <scheme val="minor"/>
      </rPr>
      <t>100-200 miles</t>
    </r>
  </si>
  <si>
    <r>
      <t xml:space="preserve">   </t>
    </r>
    <r>
      <rPr>
        <sz val="8"/>
        <color rgb="FFFF0000"/>
        <rFont val="Verdana"/>
        <family val="2"/>
        <scheme val="minor"/>
      </rPr>
      <t>*</t>
    </r>
    <r>
      <rPr>
        <sz val="8"/>
        <color theme="1"/>
        <rFont val="Verdana"/>
        <family val="2"/>
        <scheme val="minor"/>
      </rPr>
      <t>51-100 miles</t>
    </r>
  </si>
  <si>
    <r>
      <t xml:space="preserve">   </t>
    </r>
    <r>
      <rPr>
        <sz val="8"/>
        <color rgb="FFFF0000"/>
        <rFont val="Verdana"/>
        <family val="2"/>
        <scheme val="minor"/>
      </rPr>
      <t>*</t>
    </r>
    <r>
      <rPr>
        <sz val="8"/>
        <color theme="1"/>
        <rFont val="Verdana"/>
        <family val="2"/>
        <scheme val="minor"/>
      </rPr>
      <t>Over 200 miles</t>
    </r>
  </si>
  <si>
    <r>
      <rPr>
        <sz val="8"/>
        <color rgb="FFFF0000"/>
        <rFont val="Verdana"/>
        <family val="2"/>
        <scheme val="minor"/>
      </rPr>
      <t>*</t>
    </r>
    <r>
      <rPr>
        <sz val="8"/>
        <rFont val="Verdana"/>
        <family val="2"/>
        <scheme val="minor"/>
      </rPr>
      <t xml:space="preserve">Total </t>
    </r>
    <r>
      <rPr>
        <sz val="8"/>
        <color theme="1"/>
        <rFont val="Verdana"/>
        <family val="2"/>
        <scheme val="minor"/>
      </rPr>
      <t>Annual Gross Revenues</t>
    </r>
  </si>
  <si>
    <r>
      <rPr>
        <sz val="8"/>
        <color rgb="FFFF0000"/>
        <rFont val="Verdana"/>
        <family val="2"/>
        <scheme val="minor"/>
      </rPr>
      <t xml:space="preserve">   *</t>
    </r>
    <r>
      <rPr>
        <sz val="8"/>
        <color theme="1"/>
        <rFont val="Verdana"/>
        <family val="2"/>
        <scheme val="minor"/>
      </rPr>
      <t>Cargo Van / Pickup Truck</t>
    </r>
  </si>
  <si>
    <r>
      <t xml:space="preserve">   </t>
    </r>
    <r>
      <rPr>
        <sz val="8"/>
        <color rgb="FFFF0000"/>
        <rFont val="Verdana"/>
        <family val="2"/>
        <scheme val="minor"/>
      </rPr>
      <t>*</t>
    </r>
    <r>
      <rPr>
        <sz val="8"/>
        <color theme="1"/>
        <rFont val="Verdana"/>
        <family val="2"/>
        <scheme val="minor"/>
      </rPr>
      <t>Small Box Truck / Step Van</t>
    </r>
  </si>
  <si>
    <r>
      <t xml:space="preserve">   </t>
    </r>
    <r>
      <rPr>
        <sz val="8"/>
        <color rgb="FFFF0000"/>
        <rFont val="Verdana"/>
        <family val="2"/>
        <scheme val="minor"/>
      </rPr>
      <t>*</t>
    </r>
    <r>
      <rPr>
        <sz val="8"/>
        <color theme="1"/>
        <rFont val="Verdana"/>
        <family val="2"/>
        <scheme val="minor"/>
      </rPr>
      <t>Heavy Box Truck</t>
    </r>
  </si>
  <si>
    <r>
      <t xml:space="preserve">   </t>
    </r>
    <r>
      <rPr>
        <sz val="8"/>
        <color rgb="FFFF0000"/>
        <rFont val="Verdana"/>
        <family val="2"/>
        <scheme val="minor"/>
      </rPr>
      <t>*</t>
    </r>
    <r>
      <rPr>
        <sz val="8"/>
        <color theme="1"/>
        <rFont val="Verdana"/>
        <family val="2"/>
        <scheme val="minor"/>
      </rPr>
      <t>Tractor-Trailer</t>
    </r>
  </si>
  <si>
    <r>
      <t xml:space="preserve">   </t>
    </r>
    <r>
      <rPr>
        <sz val="8"/>
        <color rgb="FFFF0000"/>
        <rFont val="Verdana"/>
        <family val="2"/>
        <scheme val="minor"/>
      </rPr>
      <t>*</t>
    </r>
    <r>
      <rPr>
        <sz val="8"/>
        <color theme="1"/>
        <rFont val="Verdana"/>
        <family val="2"/>
        <scheme val="minor"/>
      </rPr>
      <t>Other (describe below if any)</t>
    </r>
  </si>
  <si>
    <r>
      <rPr>
        <sz val="8"/>
        <color rgb="FFFF0000"/>
        <rFont val="Verdana"/>
        <family val="2"/>
        <scheme val="minor"/>
      </rPr>
      <t>*</t>
    </r>
    <r>
      <rPr>
        <sz val="8"/>
        <color theme="1"/>
        <rFont val="Verdana"/>
        <family val="2"/>
        <scheme val="minor"/>
      </rPr>
      <t>Min. years licensed</t>
    </r>
  </si>
  <si>
    <r>
      <rPr>
        <sz val="8"/>
        <color rgb="FFFF0000"/>
        <rFont val="Verdana"/>
        <family val="2"/>
        <scheme val="minor"/>
      </rPr>
      <t>*</t>
    </r>
    <r>
      <rPr>
        <sz val="8"/>
        <color theme="1"/>
        <rFont val="Verdana"/>
        <family val="2"/>
        <scheme val="minor"/>
      </rPr>
      <t>Maximum age</t>
    </r>
  </si>
  <si>
    <r>
      <rPr>
        <sz val="8"/>
        <color rgb="FFFF0000"/>
        <rFont val="Verdana"/>
        <family val="2"/>
        <scheme val="minor"/>
      </rPr>
      <t>*</t>
    </r>
    <r>
      <rPr>
        <sz val="8"/>
        <color theme="1"/>
        <rFont val="Verdana"/>
        <family val="2"/>
        <scheme val="minor"/>
      </rPr>
      <t>Minimum age</t>
    </r>
  </si>
  <si>
    <r>
      <rPr>
        <sz val="8"/>
        <color rgb="FFFF0000"/>
        <rFont val="Verdana"/>
        <family val="2"/>
        <scheme val="minor"/>
      </rPr>
      <t>*</t>
    </r>
    <r>
      <rPr>
        <sz val="8"/>
        <color theme="1"/>
        <rFont val="Verdana"/>
        <family val="2"/>
        <scheme val="minor"/>
      </rPr>
      <t>Annual MVR re-check?</t>
    </r>
  </si>
  <si>
    <t xml:space="preserve">EQUIPMENT  </t>
  </si>
  <si>
    <t>CERTIFICATION</t>
  </si>
  <si>
    <t>Agree</t>
  </si>
  <si>
    <t>Disagree</t>
  </si>
  <si>
    <r>
      <rPr>
        <sz val="8"/>
        <color rgb="FFFF0000"/>
        <rFont val="Verdana"/>
        <family val="2"/>
        <scheme val="minor"/>
      </rPr>
      <t>*</t>
    </r>
    <r>
      <rPr>
        <sz val="8"/>
        <color theme="1"/>
        <rFont val="Verdana"/>
        <family val="2"/>
        <scheme val="minor"/>
      </rPr>
      <t xml:space="preserve">Do drivers use a forklift or other </t>
    </r>
  </si>
  <si>
    <t xml:space="preserve"> heavy cargo handling equipment?</t>
  </si>
  <si>
    <t>Provide details on any "Yes" answer above:</t>
  </si>
  <si>
    <r>
      <rPr>
        <sz val="8"/>
        <color rgb="FFFF0000"/>
        <rFont val="Verdana"/>
        <family val="2"/>
        <scheme val="minor"/>
      </rPr>
      <t>*</t>
    </r>
    <r>
      <rPr>
        <sz val="8"/>
        <rFont val="Verdana"/>
        <family val="2"/>
        <scheme val="minor"/>
      </rPr>
      <t>Min. delivery experience</t>
    </r>
  </si>
  <si>
    <t>Pay attention to pop-up boxes with tips.</t>
  </si>
  <si>
    <t>Yes - some</t>
  </si>
  <si>
    <t>Yes - all</t>
  </si>
  <si>
    <r>
      <rPr>
        <sz val="8"/>
        <color rgb="FFFF0000"/>
        <rFont val="Verdana"/>
        <family val="2"/>
        <scheme val="minor"/>
      </rPr>
      <t>*</t>
    </r>
    <r>
      <rPr>
        <sz val="8"/>
        <color theme="1"/>
        <rFont val="Verdana"/>
        <family val="2"/>
        <scheme val="minor"/>
      </rPr>
      <t>I certify I have personally completed this profile questionnaire and the information in it is true.</t>
    </r>
  </si>
  <si>
    <t>NOTES</t>
  </si>
  <si>
    <t>n/a</t>
  </si>
  <si>
    <t>Name</t>
  </si>
  <si>
    <t>Email</t>
  </si>
  <si>
    <t>Telephone</t>
  </si>
  <si>
    <t>Title</t>
  </si>
  <si>
    <t>Company 2</t>
  </si>
  <si>
    <r>
      <rPr>
        <sz val="8"/>
        <color rgb="FFFF0000"/>
        <rFont val="Verdana"/>
        <family val="2"/>
        <scheme val="minor"/>
      </rPr>
      <t>*</t>
    </r>
    <r>
      <rPr>
        <sz val="8"/>
        <color theme="1"/>
        <rFont val="Verdana"/>
        <family val="2"/>
        <scheme val="minor"/>
      </rPr>
      <t>Do drivers complete an "application" or "enrollment form" for you?</t>
    </r>
  </si>
  <si>
    <r>
      <rPr>
        <sz val="8"/>
        <color rgb="FFFF0000"/>
        <rFont val="Verdana"/>
        <family val="2"/>
        <scheme val="minor"/>
      </rPr>
      <t>*</t>
    </r>
    <r>
      <rPr>
        <sz val="8"/>
        <color theme="1"/>
        <rFont val="Verdana"/>
        <family val="2"/>
        <scheme val="minor"/>
      </rPr>
      <t>Are drivers paid on a negotiated per assignment basis (such as commission) and not by the hour?</t>
    </r>
  </si>
  <si>
    <r>
      <rPr>
        <sz val="8"/>
        <color rgb="FFFF0000"/>
        <rFont val="Verdana"/>
        <family val="2"/>
        <scheme val="minor"/>
      </rPr>
      <t>*</t>
    </r>
    <r>
      <rPr>
        <sz val="8"/>
        <color theme="1"/>
        <rFont val="Verdana"/>
        <family val="2"/>
        <scheme val="minor"/>
      </rPr>
      <t>Max. violations allowed</t>
    </r>
  </si>
  <si>
    <r>
      <rPr>
        <sz val="8"/>
        <color rgb="FFFF0000"/>
        <rFont val="Verdana"/>
        <family val="2"/>
        <scheme val="minor"/>
      </rPr>
      <t>*</t>
    </r>
    <r>
      <rPr>
        <sz val="8"/>
        <color theme="1"/>
        <rFont val="Verdana"/>
        <family val="2"/>
        <scheme val="minor"/>
      </rPr>
      <t>Max. accidents allowed</t>
    </r>
  </si>
  <si>
    <r>
      <rPr>
        <sz val="8"/>
        <color rgb="FFFF0000"/>
        <rFont val="Verdana"/>
        <family val="2"/>
        <scheme val="minor"/>
      </rPr>
      <t>*</t>
    </r>
    <r>
      <rPr>
        <sz val="8"/>
        <color theme="1"/>
        <rFont val="Verdana"/>
        <family val="2"/>
        <scheme val="minor"/>
      </rPr>
      <t>MVR: 3+ years checked?</t>
    </r>
  </si>
  <si>
    <t>Need More Info</t>
  </si>
  <si>
    <t>CELL / TOPIC</t>
  </si>
  <si>
    <r>
      <t>*</t>
    </r>
    <r>
      <rPr>
        <sz val="8"/>
        <color theme="1"/>
        <rFont val="Verdana"/>
        <family val="2"/>
        <scheme val="minor"/>
      </rPr>
      <t>Does owner drive?</t>
    </r>
  </si>
  <si>
    <r>
      <rPr>
        <sz val="8"/>
        <color rgb="FFFF0000"/>
        <rFont val="Verdana"/>
        <family val="2"/>
        <scheme val="minor"/>
      </rPr>
      <t>*</t>
    </r>
    <r>
      <rPr>
        <sz val="8"/>
        <color theme="1"/>
        <rFont val="Verdana"/>
        <family val="2"/>
        <scheme val="minor"/>
      </rPr>
      <t>Do you require drivers to display signage on their vehicles without specific compensation for it?</t>
    </r>
  </si>
  <si>
    <r>
      <rPr>
        <sz val="8"/>
        <color rgb="FFFF0000"/>
        <rFont val="Verdana"/>
        <family val="2"/>
        <scheme val="minor"/>
      </rPr>
      <t>*</t>
    </r>
    <r>
      <rPr>
        <sz val="8"/>
        <color theme="1"/>
        <rFont val="Verdana"/>
        <family val="2"/>
        <scheme val="minor"/>
      </rPr>
      <t xml:space="preserve">Do any drivers use subcontracted drivers of their own?  </t>
    </r>
  </si>
  <si>
    <t xml:space="preserve">     answers above:    </t>
  </si>
  <si>
    <t xml:space="preserve">     Details for any "No"  </t>
  </si>
  <si>
    <r>
      <rPr>
        <sz val="8"/>
        <color rgb="FFFF0000"/>
        <rFont val="Verdana"/>
        <family val="2"/>
        <scheme val="minor"/>
      </rPr>
      <t>*</t>
    </r>
    <r>
      <rPr>
        <sz val="8"/>
        <color theme="1"/>
        <rFont val="Verdana"/>
        <family val="2"/>
        <scheme val="minor"/>
      </rPr>
      <t>Are drivers responsible for their expenses, such as vehicle maintenance &amp; repairs, fuel, tolls and insurance?</t>
    </r>
  </si>
  <si>
    <t xml:space="preserve">     Details for any "Yes"  </t>
  </si>
  <si>
    <r>
      <rPr>
        <sz val="8"/>
        <color rgb="FFFF0000"/>
        <rFont val="Verdana"/>
        <family val="2"/>
        <scheme val="minor"/>
      </rPr>
      <t>*</t>
    </r>
    <r>
      <rPr>
        <sz val="8"/>
        <rFont val="Verdana"/>
        <family val="2"/>
        <scheme val="minor"/>
      </rPr>
      <t>What insurances do drivers</t>
    </r>
  </si>
  <si>
    <t>have and how do they get it?</t>
  </si>
  <si>
    <r>
      <rPr>
        <sz val="8"/>
        <color rgb="FFFF0000"/>
        <rFont val="Verdana"/>
        <family val="2"/>
        <scheme val="minor"/>
      </rPr>
      <t>*</t>
    </r>
    <r>
      <rPr>
        <sz val="8"/>
        <color theme="1"/>
        <rFont val="Verdana"/>
        <family val="2"/>
        <scheme val="minor"/>
      </rPr>
      <t>Your Business Name</t>
    </r>
  </si>
  <si>
    <t xml:space="preserve">  If so, give name(s), # years, satisfaction level:</t>
  </si>
  <si>
    <r>
      <rPr>
        <sz val="8"/>
        <color rgb="FFFF0000"/>
        <rFont val="Verdana"/>
        <family val="2"/>
        <scheme val="minor"/>
      </rPr>
      <t>*</t>
    </r>
    <r>
      <rPr>
        <sz val="8"/>
        <color theme="1"/>
        <rFont val="Verdana"/>
        <family val="2"/>
        <scheme val="minor"/>
      </rPr>
      <t>USDOT # or MC# (or "none")</t>
    </r>
  </si>
  <si>
    <t xml:space="preserve">  If so, describe how their work differs from IC's:</t>
  </si>
  <si>
    <t>G-Column Fields:</t>
  </si>
  <si>
    <t>A4DD Contracting Company Profile Questionnaire</t>
  </si>
  <si>
    <r>
      <rPr>
        <sz val="8"/>
        <color rgb="FFFF0000"/>
        <rFont val="Verdana"/>
        <family val="2"/>
        <scheme val="minor"/>
      </rPr>
      <t>*</t>
    </r>
    <r>
      <rPr>
        <sz val="8"/>
        <color theme="1"/>
        <rFont val="Verdana"/>
        <family val="2"/>
        <scheme val="minor"/>
      </rPr>
      <t>Manages IC Drivers?</t>
    </r>
  </si>
  <si>
    <t>If "No" give driver manager</t>
  </si>
  <si>
    <t>name and contact info.</t>
  </si>
  <si>
    <r>
      <rPr>
        <sz val="8"/>
        <color rgb="FFFF0000"/>
        <rFont val="Verdana"/>
        <family val="2"/>
        <scheme val="minor"/>
      </rPr>
      <t>*</t>
    </r>
    <r>
      <rPr>
        <sz val="8"/>
        <color theme="1"/>
        <rFont val="Verdana"/>
        <family val="2"/>
        <scheme val="minor"/>
      </rPr>
      <t>State with the most IC drivers</t>
    </r>
  </si>
  <si>
    <r>
      <rPr>
        <sz val="8"/>
        <color rgb="FFFF0000"/>
        <rFont val="Verdana"/>
        <family val="2"/>
        <scheme val="minor"/>
      </rPr>
      <t>*</t>
    </r>
    <r>
      <rPr>
        <sz val="8"/>
        <color theme="1"/>
        <rFont val="Verdana"/>
        <family val="2"/>
        <scheme val="minor"/>
      </rPr>
      <t>Number of Company Locations</t>
    </r>
  </si>
  <si>
    <r>
      <rPr>
        <sz val="8"/>
        <color rgb="FFFF0000"/>
        <rFont val="Verdana"/>
        <family val="2"/>
        <scheme val="minor"/>
      </rPr>
      <t>*</t>
    </r>
    <r>
      <rPr>
        <sz val="8"/>
        <color theme="1"/>
        <rFont val="Verdana"/>
        <family val="2"/>
        <scheme val="minor"/>
      </rPr>
      <t>Describe your Services - include speciality areas and types of goods - and any other services you offer besides delivery.</t>
    </r>
  </si>
  <si>
    <t>Parcel Weight                       (give the % of each)</t>
  </si>
  <si>
    <r>
      <t xml:space="preserve">Delivery Timeframe    </t>
    </r>
    <r>
      <rPr>
        <sz val="7.5"/>
        <color theme="1"/>
        <rFont val="Verdana"/>
        <family val="2"/>
        <scheme val="minor"/>
      </rPr>
      <t xml:space="preserve">            </t>
    </r>
    <r>
      <rPr>
        <sz val="8"/>
        <color theme="1"/>
        <rFont val="Verdana"/>
        <family val="2"/>
        <scheme val="minor"/>
      </rPr>
      <t>(give the % of each)</t>
    </r>
  </si>
  <si>
    <t>Trip Distance                        (give the % of each)</t>
  </si>
  <si>
    <t xml:space="preserve">   A4DD DRIVER SERVICES - indicate your interest</t>
  </si>
  <si>
    <t xml:space="preserve"> SERVICES for COMPANIES - indicate your interest</t>
  </si>
  <si>
    <t>Workers Compensation with no IC audit</t>
  </si>
  <si>
    <t>Contingent Liability Insurance</t>
  </si>
  <si>
    <t>Load Board for overflow/remote jobs</t>
  </si>
  <si>
    <t>Have all IC WC claims been resolved?</t>
  </si>
  <si>
    <t>Any rulings granting ICs WC benefits?</t>
  </si>
  <si>
    <t>Supplemental delivery work</t>
  </si>
  <si>
    <t>Compliance/Skills Training</t>
  </si>
  <si>
    <t>Safety Training</t>
  </si>
  <si>
    <t>Motor Carrier Authority</t>
  </si>
  <si>
    <t>WC claims by ICs in the past 3 years?</t>
  </si>
  <si>
    <r>
      <rPr>
        <sz val="8"/>
        <color rgb="FFFF0000"/>
        <rFont val="Verdana"/>
        <family val="2"/>
        <scheme val="minor"/>
      </rPr>
      <t>*</t>
    </r>
    <r>
      <rPr>
        <sz val="8"/>
        <color theme="1"/>
        <rFont val="Verdana"/>
        <family val="2"/>
        <scheme val="minor"/>
      </rPr>
      <t xml:space="preserve">Total number of IC drivers </t>
    </r>
  </si>
  <si>
    <t xml:space="preserve">How did you hear about A4DD? </t>
  </si>
  <si>
    <r>
      <rPr>
        <sz val="8"/>
        <color rgb="FFFF0000"/>
        <rFont val="Verdana"/>
        <family val="2"/>
        <scheme val="minor"/>
      </rPr>
      <t>*</t>
    </r>
    <r>
      <rPr>
        <sz val="8"/>
        <color theme="1"/>
        <rFont val="Verdana"/>
        <family val="2"/>
        <scheme val="minor"/>
      </rPr>
      <t>Number of IC's earning &lt;$275/wk</t>
    </r>
  </si>
  <si>
    <r>
      <rPr>
        <sz val="8"/>
        <color rgb="FFFF0000"/>
        <rFont val="Verdana"/>
        <family val="2"/>
        <scheme val="minor"/>
      </rPr>
      <t>*</t>
    </r>
    <r>
      <rPr>
        <sz val="8"/>
        <color theme="1"/>
        <rFont val="Verdana"/>
        <family val="2"/>
        <scheme val="minor"/>
      </rPr>
      <t>Number of IC's with Helpers</t>
    </r>
  </si>
  <si>
    <t xml:space="preserve">   INSURANCE CLAIMS CONTACT at your company </t>
  </si>
  <si>
    <t xml:space="preserve">   YOUR CURRENT INSURANCE VENDORS</t>
  </si>
  <si>
    <t>Driver Recruitment</t>
  </si>
  <si>
    <t>Employee Training (compliance, safety...)</t>
  </si>
  <si>
    <t>Rookie Driver training</t>
  </si>
  <si>
    <t>TSA Authorization</t>
  </si>
  <si>
    <t>Health Ins./Drug discounts</t>
  </si>
  <si>
    <r>
      <rPr>
        <sz val="8"/>
        <color rgb="FFFF0000"/>
        <rFont val="Verdana"/>
        <family val="2"/>
        <scheme val="minor"/>
      </rPr>
      <t>*</t>
    </r>
    <r>
      <rPr>
        <sz val="8"/>
        <rFont val="Verdana"/>
        <family val="2"/>
        <scheme val="minor"/>
      </rPr>
      <t>Non-</t>
    </r>
    <r>
      <rPr>
        <sz val="8"/>
        <color theme="1"/>
        <rFont val="Verdana"/>
        <family val="2"/>
        <scheme val="minor"/>
      </rPr>
      <t>Delivery revenue (if any)</t>
    </r>
  </si>
  <si>
    <r>
      <rPr>
        <sz val="8"/>
        <color rgb="FFFF0000"/>
        <rFont val="Verdana"/>
        <family val="2"/>
        <scheme val="minor"/>
      </rPr>
      <t>*</t>
    </r>
    <r>
      <rPr>
        <sz val="8"/>
        <color theme="1"/>
        <rFont val="Verdana"/>
        <family val="2"/>
        <scheme val="minor"/>
      </rPr>
      <t>Do you give or arrange for training/orientation on topics other than those required by the government?</t>
    </r>
  </si>
  <si>
    <r>
      <rPr>
        <sz val="8"/>
        <color rgb="FFFF0000"/>
        <rFont val="Verdana"/>
        <family val="2"/>
        <scheme val="minor"/>
      </rPr>
      <t>*</t>
    </r>
    <r>
      <rPr>
        <sz val="8"/>
        <color theme="1"/>
        <rFont val="Verdana"/>
        <family val="2"/>
        <scheme val="minor"/>
      </rPr>
      <t xml:space="preserve">Do you set pickup or delivery times or control the method or sequence of deliveries </t>
    </r>
    <r>
      <rPr>
        <sz val="7"/>
        <color theme="1"/>
        <rFont val="Verdana"/>
        <family val="2"/>
        <scheme val="minor"/>
      </rPr>
      <t>(beyond customer specs)</t>
    </r>
    <r>
      <rPr>
        <sz val="8"/>
        <color theme="1"/>
        <rFont val="Verdana"/>
        <family val="2"/>
        <scheme val="minor"/>
      </rPr>
      <t>?</t>
    </r>
  </si>
  <si>
    <r>
      <t>*</t>
    </r>
    <r>
      <rPr>
        <sz val="8"/>
        <rFont val="Verdana"/>
        <family val="2"/>
        <scheme val="minor"/>
      </rPr>
      <t>Do you restrict who drivers can work for after terminating their contract with you?</t>
    </r>
  </si>
  <si>
    <t>Describe safety measures</t>
  </si>
  <si>
    <t>used for independent drivers</t>
  </si>
  <si>
    <t>Company 3</t>
  </si>
  <si>
    <r>
      <rPr>
        <sz val="8"/>
        <color rgb="FFFF0000"/>
        <rFont val="Verdana"/>
        <family val="2"/>
        <scheme val="minor"/>
      </rPr>
      <t xml:space="preserve">* </t>
    </r>
    <r>
      <rPr>
        <sz val="8"/>
        <color theme="1"/>
        <rFont val="Verdana"/>
        <family val="2"/>
        <scheme val="minor"/>
      </rPr>
      <t xml:space="preserve"># Owned/Leased Vehicles </t>
    </r>
  </si>
  <si>
    <r>
      <rPr>
        <sz val="8"/>
        <color rgb="FFFF0000"/>
        <rFont val="Verdana"/>
        <family val="2"/>
        <scheme val="minor"/>
      </rPr>
      <t xml:space="preserve">* </t>
    </r>
    <r>
      <rPr>
        <sz val="8"/>
        <color theme="1"/>
        <rFont val="Verdana"/>
        <family val="2"/>
        <scheme val="minor"/>
      </rPr>
      <t># Couriers not using cars or trucks</t>
    </r>
  </si>
  <si>
    <r>
      <rPr>
        <sz val="8"/>
        <color rgb="FFFF0000"/>
        <rFont val="Verdana"/>
        <family val="2"/>
        <scheme val="minor"/>
      </rPr>
      <t xml:space="preserve">* </t>
    </r>
    <r>
      <rPr>
        <sz val="8"/>
        <color theme="1"/>
        <rFont val="Verdana"/>
        <family val="2"/>
        <scheme val="minor"/>
      </rPr>
      <t>% On-Demand work</t>
    </r>
  </si>
  <si>
    <r>
      <rPr>
        <sz val="8"/>
        <color rgb="FFFF0000"/>
        <rFont val="Verdana"/>
        <family val="2"/>
        <scheme val="minor"/>
      </rPr>
      <t xml:space="preserve">* </t>
    </r>
    <r>
      <rPr>
        <sz val="8"/>
        <color theme="1"/>
        <rFont val="Verdana"/>
        <family val="2"/>
        <scheme val="minor"/>
      </rPr>
      <t>% Residential work</t>
    </r>
  </si>
  <si>
    <r>
      <rPr>
        <sz val="8"/>
        <color rgb="FFFF0000"/>
        <rFont val="Verdana"/>
        <family val="2"/>
        <scheme val="minor"/>
      </rPr>
      <t xml:space="preserve">* </t>
    </r>
    <r>
      <rPr>
        <sz val="8"/>
        <color theme="1"/>
        <rFont val="Verdana"/>
        <family val="2"/>
        <scheme val="minor"/>
      </rPr>
      <t>% Assembly/Installation work</t>
    </r>
  </si>
  <si>
    <r>
      <rPr>
        <sz val="8"/>
        <color rgb="FFFF0000"/>
        <rFont val="Verdana"/>
        <family val="2"/>
        <scheme val="minor"/>
      </rPr>
      <t xml:space="preserve">* </t>
    </r>
    <r>
      <rPr>
        <sz val="8"/>
        <color theme="1"/>
        <rFont val="Verdana"/>
        <family val="2"/>
        <scheme val="minor"/>
      </rPr>
      <t>% Pharma/Med./Lab work</t>
    </r>
  </si>
  <si>
    <r>
      <rPr>
        <sz val="8"/>
        <color rgb="FFFF0000"/>
        <rFont val="Verdana"/>
        <family val="2"/>
        <scheme val="minor"/>
      </rPr>
      <t xml:space="preserve">* </t>
    </r>
    <r>
      <rPr>
        <sz val="8"/>
        <color theme="1"/>
        <rFont val="Verdana"/>
        <family val="2"/>
        <scheme val="minor"/>
      </rPr>
      <t>% Food/Beverage/Cannabis work</t>
    </r>
  </si>
  <si>
    <r>
      <rPr>
        <sz val="8"/>
        <color rgb="FFFF0000"/>
        <rFont val="Verdana"/>
        <family val="2"/>
        <scheme val="minor"/>
      </rPr>
      <t xml:space="preserve">* </t>
    </r>
    <r>
      <rPr>
        <sz val="8"/>
        <color theme="1"/>
        <rFont val="Verdana"/>
        <family val="2"/>
        <scheme val="minor"/>
      </rPr>
      <t>Placardable quantities of HazMat?</t>
    </r>
  </si>
  <si>
    <r>
      <rPr>
        <sz val="8"/>
        <color rgb="FFFF0000"/>
        <rFont val="Verdana"/>
        <family val="2"/>
        <scheme val="minor"/>
      </rPr>
      <t xml:space="preserve">* </t>
    </r>
    <r>
      <rPr>
        <sz val="8"/>
        <color theme="1"/>
        <rFont val="Verdana"/>
        <family val="2"/>
        <scheme val="minor"/>
      </rPr>
      <t>Drivers work in whse/storage areas?</t>
    </r>
  </si>
  <si>
    <t xml:space="preserve">HELP WANTED - what concerns, needs, or goals do you want our help with? </t>
  </si>
  <si>
    <t>Bus. Formation (LLC, DBA)</t>
  </si>
  <si>
    <t>Tax Prep Services</t>
  </si>
  <si>
    <t>Free Business Consulting</t>
  </si>
  <si>
    <t>You may wish to create a group email for this that forwards to other email addresses.  Please list the email(s) we should use:</t>
  </si>
  <si>
    <t>CERTIFICATION  (126G)</t>
  </si>
  <si>
    <t>INS VENDORS (91G-95G)</t>
  </si>
  <si>
    <t>INS CLAIM CONTACT (92G-95G)</t>
  </si>
  <si>
    <t>NOTIFICATION EMAIL(s) (122B)</t>
  </si>
  <si>
    <t>EQUIPMENT (74G-85G)</t>
  </si>
  <si>
    <t>DRIVER SERVICES: 105-117</t>
  </si>
  <si>
    <t>COMPANY SERVICES: 105-117</t>
  </si>
  <si>
    <t>HIRING / SAFETY (73C-87C)</t>
  </si>
  <si>
    <t>OPERATIONS  (50C-68G)</t>
  </si>
  <si>
    <t>TREATMENT (25G-44G)</t>
  </si>
  <si>
    <t>BASICS (6C-20G)</t>
  </si>
  <si>
    <t>EMAIL ADDRESS(s) for NOTIFICATIONS to YOU about DRIVERS</t>
  </si>
  <si>
    <r>
      <rPr>
        <sz val="8"/>
        <color rgb="FFFF0000"/>
        <rFont val="Verdana"/>
        <family val="2"/>
        <scheme val="minor"/>
      </rPr>
      <t>*</t>
    </r>
    <r>
      <rPr>
        <sz val="8"/>
        <color theme="1"/>
        <rFont val="Verdana"/>
        <family val="2"/>
        <scheme val="minor"/>
      </rPr>
      <t>Street</t>
    </r>
  </si>
  <si>
    <r>
      <rPr>
        <sz val="8"/>
        <color rgb="FFFF0000"/>
        <rFont val="Verdana"/>
        <family val="2"/>
        <scheme val="minor"/>
      </rPr>
      <t>*</t>
    </r>
    <r>
      <rPr>
        <sz val="8"/>
        <rFont val="Verdana"/>
        <family val="2"/>
        <scheme val="minor"/>
      </rPr>
      <t>Other state(s) with IC driver</t>
    </r>
    <r>
      <rPr>
        <sz val="8"/>
        <color theme="1"/>
        <rFont val="Verdana"/>
        <family val="2"/>
        <scheme val="minor"/>
      </rPr>
      <t>s and the number of drivers based in each</t>
    </r>
  </si>
  <si>
    <r>
      <rPr>
        <sz val="8"/>
        <color rgb="FFFF0000"/>
        <rFont val="Verdana"/>
        <family val="2"/>
        <scheme val="minor"/>
      </rPr>
      <t>*</t>
    </r>
    <r>
      <rPr>
        <sz val="8"/>
        <color theme="1"/>
        <rFont val="Verdana"/>
        <family val="2"/>
        <scheme val="minor"/>
      </rPr>
      <t>Number of IC drivers in that state</t>
    </r>
  </si>
  <si>
    <t>ed. 07/23</t>
  </si>
  <si>
    <r>
      <rPr>
        <sz val="8"/>
        <color rgb="FFFF0000"/>
        <rFont val="Verdana"/>
        <family val="2"/>
        <scheme val="minor"/>
      </rPr>
      <t>*</t>
    </r>
    <r>
      <rPr>
        <sz val="8"/>
        <color theme="1"/>
        <rFont val="Verdana"/>
        <family val="2"/>
        <scheme val="minor"/>
      </rPr>
      <t xml:space="preserve">Do drivers sign a formal written agreement?  </t>
    </r>
    <r>
      <rPr>
        <sz val="8"/>
        <color rgb="FFFF0000"/>
        <rFont val="Verdana"/>
        <family val="2"/>
        <scheme val="minor"/>
      </rPr>
      <t>If so, please send us a sample with this questionnaire.</t>
    </r>
  </si>
  <si>
    <r>
      <rPr>
        <sz val="8"/>
        <color rgb="FFFF0000"/>
        <rFont val="Verdana"/>
        <family val="2"/>
        <scheme val="minor"/>
      </rPr>
      <t>*</t>
    </r>
    <r>
      <rPr>
        <sz val="8"/>
        <color theme="1"/>
        <rFont val="Verdana"/>
        <family val="2"/>
        <scheme val="minor"/>
      </rPr>
      <t xml:space="preserve">Do drivers obtain vehicles or gear through you?  </t>
    </r>
    <r>
      <rPr>
        <sz val="8"/>
        <color rgb="FFFF0000"/>
        <rFont val="Verdana"/>
        <family val="2"/>
        <scheme val="minor"/>
      </rPr>
      <t>If you supply vehicles, send us a sample lease.</t>
    </r>
  </si>
  <si>
    <t xml:space="preserve">TREATMENT of INDEPENDENT DRIVERS   -- provide details as requested               </t>
  </si>
  <si>
    <r>
      <rPr>
        <sz val="8"/>
        <color rgb="FFFF0000"/>
        <rFont val="Verdana"/>
        <family val="2"/>
        <scheme val="minor"/>
      </rPr>
      <t>*</t>
    </r>
    <r>
      <rPr>
        <sz val="8"/>
        <color theme="1"/>
        <rFont val="Verdana"/>
        <family val="2"/>
        <scheme val="minor"/>
      </rPr>
      <t xml:space="preserve">Do you impose a uniform or ID badge requirement </t>
    </r>
    <r>
      <rPr>
        <sz val="7"/>
        <color theme="1"/>
        <rFont val="Verdana"/>
        <family val="2"/>
        <scheme val="minor"/>
      </rPr>
      <t>(beyond what shippers may require)</t>
    </r>
    <r>
      <rPr>
        <sz val="8"/>
        <color theme="1"/>
        <rFont val="Verdana"/>
        <family val="2"/>
        <scheme val="minor"/>
      </rPr>
      <t>?</t>
    </r>
  </si>
  <si>
    <r>
      <rPr>
        <sz val="8"/>
        <color rgb="FFFF0000"/>
        <rFont val="Verdana"/>
        <family val="2"/>
        <scheme val="minor"/>
      </rPr>
      <t>*</t>
    </r>
    <r>
      <rPr>
        <sz val="8"/>
        <color theme="1"/>
        <rFont val="Verdana"/>
        <family val="2"/>
        <scheme val="minor"/>
      </rPr>
      <t>Are drivers permitted to refuse / reject work offered to them?</t>
    </r>
  </si>
  <si>
    <r>
      <rPr>
        <sz val="8"/>
        <color rgb="FFFF0000"/>
        <rFont val="Verdana"/>
        <family val="2"/>
        <scheme val="minor"/>
      </rPr>
      <t>*</t>
    </r>
    <r>
      <rPr>
        <sz val="8"/>
        <color theme="1"/>
        <rFont val="Verdana"/>
        <family val="2"/>
        <scheme val="minor"/>
      </rPr>
      <t>Do you use employee delivery drivers?</t>
    </r>
  </si>
  <si>
    <r>
      <rPr>
        <sz val="8"/>
        <color rgb="FFFF0000"/>
        <rFont val="Verdana"/>
        <family val="2"/>
        <scheme val="minor"/>
      </rPr>
      <t>*</t>
    </r>
    <r>
      <rPr>
        <sz val="8"/>
        <color theme="1"/>
        <rFont val="Verdana"/>
        <family val="2"/>
        <scheme val="minor"/>
      </rPr>
      <t>Do you use a TPA, EE Leasing, or PEO?</t>
    </r>
  </si>
  <si>
    <t>Insurance Agency Company Name</t>
  </si>
  <si>
    <t>Insurance Agent's Name</t>
  </si>
  <si>
    <t>Insurance Companies:     Company 1</t>
  </si>
  <si>
    <t>Person we can contact in the event of a driver insurance claim.</t>
  </si>
  <si>
    <t xml:space="preserve">   HIRING STANDARDS &amp; SAFETY             </t>
  </si>
  <si>
    <t>If "Yes", provide details:</t>
  </si>
  <si>
    <t>(give % of each)</t>
  </si>
  <si>
    <t>Vehicle Types used by IC Drivers</t>
  </si>
  <si>
    <r>
      <t xml:space="preserve">  </t>
    </r>
    <r>
      <rPr>
        <sz val="8"/>
        <color rgb="FFFF0000"/>
        <rFont val="Verdana"/>
        <family val="2"/>
        <scheme val="minor"/>
      </rPr>
      <t xml:space="preserve"> *</t>
    </r>
    <r>
      <rPr>
        <sz val="8"/>
        <color theme="1"/>
        <rFont val="Verdana"/>
        <family val="2"/>
        <scheme val="minor"/>
      </rPr>
      <t>Passenger Car / SUV / Minivan</t>
    </r>
  </si>
  <si>
    <t>Driver Vetting (MVR, Bkgrnd Check, Drug)</t>
  </si>
  <si>
    <t>Help with Lead (Master) Contractors</t>
  </si>
  <si>
    <t>No interest</t>
  </si>
  <si>
    <t>Driver Compliance Monitoring</t>
  </si>
  <si>
    <t>Driver commercial insurance</t>
  </si>
  <si>
    <t>Business Skills training</t>
  </si>
  <si>
    <t>Driver Safety Rewards</t>
  </si>
  <si>
    <t>Discounted Fuel and Gear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</si>
</sst>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mm/dd/yy"/>
    <numFmt numFmtId="165" formatCode="0_);[Red]\(0\)"/>
    <numFmt numFmtId="166" formatCode="00000"/>
    <numFmt numFmtId="167" formatCode="[&lt;=9999999]###\-####;\(###\)\ ###\-####"/>
    <numFmt numFmtId="168" formatCode="0.0"/>
    <numFmt numFmtId="169" formatCode="[$$-409]#,##0"/>
  </numFmts>
  <fonts count="31" x14ac:knownFonts="1">
    <font>
      <sz val="10"/>
      <name val="Arial"/>
      <family val="2"/>
    </font>
    <font>
      <sz val="10"/>
      <name val="Arial"/>
      <family val="2"/>
    </font>
    <font>
      <sz val="10"/>
      <color indexed="8"/>
      <name val="Verdana"/>
      <family val="2"/>
    </font>
    <font>
      <i/>
      <sz val="7"/>
      <color indexed="8"/>
      <name val="Verdana"/>
      <family val="2"/>
    </font>
    <font>
      <b/>
      <i/>
      <sz val="10"/>
      <color indexed="9"/>
      <name val="Verdana"/>
      <family val="2"/>
    </font>
    <font>
      <sz val="10"/>
      <name val="Verdana"/>
      <family val="2"/>
    </font>
    <font>
      <sz val="10"/>
      <name val="Verdana"/>
      <family val="2"/>
      <scheme val="minor"/>
    </font>
    <font>
      <sz val="10"/>
      <color indexed="9"/>
      <name val="Verdana"/>
      <family val="2"/>
      <scheme val="major"/>
    </font>
    <font>
      <b/>
      <i/>
      <sz val="10"/>
      <color indexed="9"/>
      <name val="Verdana"/>
      <family val="2"/>
      <scheme val="major"/>
    </font>
    <font>
      <sz val="10"/>
      <color indexed="8"/>
      <name val="Verdana"/>
      <family val="2"/>
      <scheme val="major"/>
    </font>
    <font>
      <b/>
      <i/>
      <sz val="9"/>
      <color theme="0"/>
      <name val="Verdana"/>
      <family val="2"/>
      <scheme val="major"/>
    </font>
    <font>
      <b/>
      <sz val="18"/>
      <color theme="1"/>
      <name val="Verdana"/>
      <family val="2"/>
      <scheme val="major"/>
    </font>
    <font>
      <sz val="10"/>
      <color theme="1"/>
      <name val="Verdana"/>
      <family val="2"/>
      <scheme val="minor"/>
    </font>
    <font>
      <sz val="8"/>
      <color theme="1"/>
      <name val="Verdana"/>
      <family val="2"/>
      <scheme val="minor"/>
    </font>
    <font>
      <b/>
      <sz val="10"/>
      <color theme="1"/>
      <name val="Verdana"/>
      <family val="2"/>
      <scheme val="minor"/>
    </font>
    <font>
      <i/>
      <sz val="7"/>
      <color theme="1"/>
      <name val="Verdana"/>
      <family val="2"/>
      <scheme val="minor"/>
    </font>
    <font>
      <sz val="9"/>
      <color theme="1"/>
      <name val="Verdana"/>
      <family val="2"/>
      <scheme val="minor"/>
    </font>
    <font>
      <sz val="8"/>
      <color theme="0"/>
      <name val="Verdana"/>
      <family val="2"/>
      <scheme val="major"/>
    </font>
    <font>
      <sz val="8"/>
      <color rgb="FFFF0000"/>
      <name val="Verdana"/>
      <family val="2"/>
    </font>
    <font>
      <sz val="10"/>
      <color rgb="FFFF0000"/>
      <name val="Verdana"/>
      <family val="2"/>
    </font>
    <font>
      <sz val="7.5"/>
      <color theme="1"/>
      <name val="Verdana"/>
      <family val="2"/>
      <scheme val="minor"/>
    </font>
    <font>
      <sz val="8"/>
      <color rgb="FFFF0000"/>
      <name val="Verdana"/>
      <family val="2"/>
      <scheme val="minor"/>
    </font>
    <font>
      <sz val="8"/>
      <name val="Verdana"/>
      <family val="2"/>
      <scheme val="minor"/>
    </font>
    <font>
      <sz val="10"/>
      <color rgb="FFFF0000"/>
      <name val="Arial"/>
      <family val="2"/>
    </font>
    <font>
      <b/>
      <i/>
      <sz val="9"/>
      <color indexed="9"/>
      <name val="Verdana"/>
      <family val="2"/>
      <scheme val="major"/>
    </font>
    <font>
      <sz val="9"/>
      <color indexed="81"/>
      <name val="Tahoma"/>
      <family val="2"/>
    </font>
    <font>
      <b/>
      <sz val="9"/>
      <color indexed="81"/>
      <name val="Tahoma"/>
      <family val="2"/>
    </font>
    <font>
      <i/>
      <sz val="8"/>
      <color theme="1"/>
      <name val="Verdana"/>
      <family val="2"/>
      <scheme val="minor"/>
    </font>
    <font>
      <i/>
      <sz val="10"/>
      <name val="Arial"/>
      <family val="2"/>
    </font>
    <font>
      <sz val="7"/>
      <color theme="1"/>
      <name val="Verdana"/>
      <family val="2"/>
      <scheme val="minor"/>
    </font>
    <font>
      <sz val="7"/>
      <name val="Arial"/>
      <family val="2"/>
    </font>
  </fonts>
  <fills count="6">
    <fill>
      <patternFill patternType="none"/>
    </fill>
    <fill>
      <patternFill patternType="gray125"/>
    </fill>
    <fill>
      <patternFill patternType="solid">
        <fgColor theme="0"/>
        <bgColor indexed="64"/>
      </patternFill>
    </fill>
    <fill>
      <patternFill patternType="solid">
        <fgColor rgb="FF333333"/>
        <bgColor indexed="64"/>
      </patternFill>
    </fill>
    <fill>
      <patternFill patternType="solid">
        <fgColor rgb="FFFFEB57"/>
        <bgColor indexed="64"/>
      </patternFill>
    </fill>
    <fill>
      <patternFill patternType="solid">
        <fgColor rgb="FFFFF989"/>
        <bgColor indexed="64"/>
      </patternFill>
    </fill>
  </fills>
  <borders count="5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indexed="64"/>
      </right>
      <top style="thin">
        <color theme="1" tint="0.499984740745262"/>
      </top>
      <bottom/>
      <diagonal/>
    </border>
    <border>
      <left/>
      <right style="thin">
        <color indexed="64"/>
      </right>
      <top style="thin">
        <color theme="1" tint="0.499984740745262"/>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indexed="64"/>
      </right>
      <top/>
      <bottom/>
      <diagonal/>
    </border>
    <border>
      <left style="thin">
        <color indexed="64"/>
      </left>
      <right style="thin">
        <color indexed="64"/>
      </right>
      <top/>
      <bottom style="thin">
        <color theme="1" tint="0.499984740745262"/>
      </bottom>
      <diagonal/>
    </border>
    <border>
      <left style="thin">
        <color theme="1" tint="0.499984740745262"/>
      </left>
      <right style="thin">
        <color theme="1" tint="0.499984740745262"/>
      </right>
      <top/>
      <bottom/>
      <diagonal/>
    </border>
    <border>
      <left/>
      <right/>
      <top/>
      <bottom style="thin">
        <color indexed="64"/>
      </bottom>
      <diagonal/>
    </border>
    <border>
      <left/>
      <right style="thin">
        <color theme="1" tint="0.499984740745262"/>
      </right>
      <top style="thin">
        <color theme="1" tint="0.499984740745262"/>
      </top>
      <bottom style="thin">
        <color indexed="64"/>
      </bottom>
      <diagonal/>
    </border>
    <border>
      <left/>
      <right style="thin">
        <color indexed="64"/>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theme="1" tint="0.49998474074526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style="thin">
        <color indexed="64"/>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s>
  <cellStyleXfs count="4">
    <xf numFmtId="40" fontId="0" fillId="0" borderId="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175">
    <xf numFmtId="40" fontId="0" fillId="0" borderId="0" xfId="0"/>
    <xf numFmtId="40" fontId="2" fillId="0" borderId="0" xfId="0" applyFont="1" applyProtection="1"/>
    <xf numFmtId="40" fontId="2" fillId="0" borderId="0" xfId="0" applyFont="1" applyBorder="1" applyAlignment="1" applyProtection="1">
      <alignment horizontal="centerContinuous"/>
    </xf>
    <xf numFmtId="40" fontId="2" fillId="0" borderId="0" xfId="0" applyFont="1" applyBorder="1" applyProtection="1"/>
    <xf numFmtId="40" fontId="2" fillId="0" borderId="0" xfId="0" applyFont="1" applyAlignment="1" applyProtection="1">
      <alignment horizontal="left"/>
    </xf>
    <xf numFmtId="40" fontId="2" fillId="0" borderId="0" xfId="0" applyFont="1" applyAlignment="1" applyProtection="1">
      <alignment horizontal="center"/>
    </xf>
    <xf numFmtId="40" fontId="2" fillId="0" borderId="0" xfId="0" applyFont="1" applyBorder="1" applyAlignment="1" applyProtection="1">
      <alignment horizontal="left" indent="1"/>
    </xf>
    <xf numFmtId="40" fontId="3" fillId="0" borderId="0" xfId="0" applyFont="1" applyBorder="1" applyAlignment="1" applyProtection="1">
      <alignment horizontal="left" indent="1"/>
    </xf>
    <xf numFmtId="40" fontId="5" fillId="0" borderId="0" xfId="0" applyFont="1" applyProtection="1"/>
    <xf numFmtId="40" fontId="6" fillId="0" borderId="0" xfId="0" applyFont="1" applyProtection="1"/>
    <xf numFmtId="40" fontId="19" fillId="0" borderId="0" xfId="0" applyFont="1" applyBorder="1" applyAlignment="1" applyProtection="1">
      <alignment horizontal="centerContinuous"/>
    </xf>
    <xf numFmtId="40" fontId="18" fillId="0" borderId="0" xfId="0" applyFont="1" applyAlignment="1" applyProtection="1">
      <alignment vertical="center"/>
    </xf>
    <xf numFmtId="40" fontId="7" fillId="3" borderId="2" xfId="0" applyFont="1" applyFill="1" applyBorder="1" applyAlignment="1" applyProtection="1">
      <alignment horizontal="center"/>
    </xf>
    <xf numFmtId="40" fontId="10" fillId="3" borderId="3" xfId="0" applyFont="1" applyFill="1" applyBorder="1" applyAlignment="1" applyProtection="1">
      <alignment horizontal="center" vertical="center"/>
    </xf>
    <xf numFmtId="40" fontId="8" fillId="3" borderId="4" xfId="0" applyFont="1" applyFill="1" applyBorder="1" applyAlignment="1" applyProtection="1">
      <alignment horizontal="center" vertical="center"/>
    </xf>
    <xf numFmtId="40" fontId="9" fillId="3" borderId="4" xfId="0" applyFont="1" applyFill="1" applyBorder="1" applyAlignment="1" applyProtection="1">
      <alignment horizontal="center"/>
    </xf>
    <xf numFmtId="40" fontId="2" fillId="2" borderId="0" xfId="0" applyFont="1" applyFill="1" applyBorder="1" applyAlignment="1" applyProtection="1">
      <alignment horizontal="center"/>
    </xf>
    <xf numFmtId="40" fontId="6" fillId="2" borderId="5" xfId="0" applyFont="1" applyFill="1" applyBorder="1" applyProtection="1"/>
    <xf numFmtId="40" fontId="13" fillId="2" borderId="8" xfId="0" applyFont="1" applyFill="1" applyBorder="1" applyAlignment="1" applyProtection="1">
      <alignment horizontal="left" indent="1"/>
    </xf>
    <xf numFmtId="40" fontId="13" fillId="2" borderId="8" xfId="0" applyFont="1" applyFill="1" applyBorder="1" applyAlignment="1" applyProtection="1">
      <alignment horizontal="right" indent="1"/>
    </xf>
    <xf numFmtId="40" fontId="6" fillId="2" borderId="10" xfId="0" applyFont="1" applyFill="1" applyBorder="1" applyAlignment="1" applyProtection="1">
      <alignment horizontal="left" indent="1"/>
    </xf>
    <xf numFmtId="40" fontId="6" fillId="2" borderId="6" xfId="0" applyFont="1" applyFill="1" applyBorder="1" applyProtection="1"/>
    <xf numFmtId="40" fontId="6" fillId="2" borderId="9" xfId="0" applyFont="1" applyFill="1" applyBorder="1" applyProtection="1"/>
    <xf numFmtId="38" fontId="6" fillId="2" borderId="9" xfId="0" applyNumberFormat="1" applyFont="1" applyFill="1" applyBorder="1" applyProtection="1"/>
    <xf numFmtId="40" fontId="13" fillId="2" borderId="0" xfId="0" applyFont="1" applyFill="1" applyBorder="1" applyAlignment="1" applyProtection="1">
      <alignment horizontal="left" indent="1"/>
    </xf>
    <xf numFmtId="40" fontId="12" fillId="2" borderId="0" xfId="0" applyFont="1" applyFill="1" applyBorder="1" applyProtection="1"/>
    <xf numFmtId="40" fontId="6" fillId="2" borderId="11" xfId="0" applyFont="1" applyFill="1" applyBorder="1" applyProtection="1"/>
    <xf numFmtId="40" fontId="6" fillId="2" borderId="12" xfId="0" applyFont="1" applyFill="1" applyBorder="1" applyProtection="1"/>
    <xf numFmtId="40" fontId="12" fillId="4" borderId="1" xfId="0" applyFont="1" applyFill="1" applyBorder="1" applyAlignment="1" applyProtection="1">
      <alignment horizontal="center"/>
      <protection locked="0"/>
    </xf>
    <xf numFmtId="40" fontId="6" fillId="2" borderId="7" xfId="0" applyFont="1" applyFill="1" applyBorder="1" applyProtection="1"/>
    <xf numFmtId="40" fontId="12" fillId="2" borderId="9" xfId="0" applyFont="1" applyFill="1" applyBorder="1" applyProtection="1"/>
    <xf numFmtId="40" fontId="15" fillId="2" borderId="10" xfId="0" applyFont="1" applyFill="1" applyBorder="1" applyAlignment="1" applyProtection="1">
      <alignment horizontal="left" indent="1"/>
    </xf>
    <xf numFmtId="40" fontId="12" fillId="2" borderId="11" xfId="0" applyFont="1" applyFill="1" applyBorder="1" applyProtection="1"/>
    <xf numFmtId="40" fontId="12" fillId="2" borderId="12" xfId="0" applyFont="1" applyFill="1" applyBorder="1" applyProtection="1"/>
    <xf numFmtId="40" fontId="12" fillId="2" borderId="10" xfId="0" applyFont="1" applyFill="1" applyBorder="1" applyAlignment="1" applyProtection="1">
      <alignment horizontal="left" indent="1"/>
    </xf>
    <xf numFmtId="40" fontId="10" fillId="3" borderId="2" xfId="0" applyFont="1" applyFill="1" applyBorder="1" applyAlignment="1" applyProtection="1">
      <alignment horizontal="left" vertical="center" indent="1"/>
    </xf>
    <xf numFmtId="40" fontId="14" fillId="2" borderId="5" xfId="0" applyFont="1" applyFill="1" applyBorder="1" applyAlignment="1" applyProtection="1">
      <alignment horizontal="left" indent="1"/>
    </xf>
    <xf numFmtId="40" fontId="14" fillId="2" borderId="6" xfId="0" applyFont="1" applyFill="1" applyBorder="1" applyAlignment="1" applyProtection="1">
      <alignment horizontal="left" indent="1"/>
    </xf>
    <xf numFmtId="40" fontId="13" fillId="2" borderId="0" xfId="0" applyFont="1" applyFill="1" applyBorder="1" applyAlignment="1" applyProtection="1">
      <alignment horizontal="right"/>
    </xf>
    <xf numFmtId="40" fontId="16" fillId="2" borderId="0" xfId="0" applyFont="1" applyFill="1" applyBorder="1" applyAlignment="1" applyProtection="1">
      <alignment horizontal="left" indent="1"/>
    </xf>
    <xf numFmtId="40" fontId="16" fillId="2" borderId="11" xfId="0" applyFont="1" applyFill="1" applyBorder="1" applyAlignment="1" applyProtection="1">
      <alignment horizontal="left" indent="1"/>
    </xf>
    <xf numFmtId="40" fontId="4" fillId="3" borderId="3" xfId="0" applyFont="1" applyFill="1" applyBorder="1" applyAlignment="1" applyProtection="1">
      <alignment horizontal="center" vertical="center"/>
    </xf>
    <xf numFmtId="40" fontId="2" fillId="3" borderId="4" xfId="0" applyFont="1" applyFill="1" applyBorder="1" applyAlignment="1" applyProtection="1">
      <alignment horizontal="center"/>
    </xf>
    <xf numFmtId="40" fontId="13" fillId="2" borderId="11" xfId="0" applyFont="1" applyFill="1" applyBorder="1" applyAlignment="1" applyProtection="1">
      <alignment horizontal="left" indent="1"/>
    </xf>
    <xf numFmtId="10" fontId="12" fillId="2" borderId="9" xfId="0" applyNumberFormat="1" applyFont="1" applyFill="1" applyBorder="1" applyProtection="1">
      <protection locked="0"/>
    </xf>
    <xf numFmtId="10" fontId="12" fillId="2" borderId="12" xfId="0" applyNumberFormat="1" applyFont="1" applyFill="1" applyBorder="1" applyProtection="1">
      <protection locked="0"/>
    </xf>
    <xf numFmtId="40" fontId="16" fillId="2" borderId="5" xfId="0" applyFont="1" applyFill="1" applyBorder="1" applyAlignment="1" applyProtection="1">
      <alignment horizontal="left" indent="1"/>
    </xf>
    <xf numFmtId="38" fontId="12" fillId="2" borderId="9" xfId="0" applyNumberFormat="1" applyFont="1" applyFill="1" applyBorder="1" applyProtection="1"/>
    <xf numFmtId="6" fontId="12" fillId="2" borderId="9" xfId="0" applyNumberFormat="1" applyFont="1" applyFill="1" applyBorder="1" applyProtection="1"/>
    <xf numFmtId="40" fontId="10" fillId="3" borderId="6" xfId="0" applyFont="1" applyFill="1" applyBorder="1" applyAlignment="1" applyProtection="1">
      <alignment horizontal="center" vertical="center"/>
    </xf>
    <xf numFmtId="40" fontId="5" fillId="0" borderId="0" xfId="0" applyFont="1" applyBorder="1" applyProtection="1"/>
    <xf numFmtId="40" fontId="12" fillId="2" borderId="0" xfId="0" applyFont="1" applyFill="1" applyBorder="1" applyAlignment="1" applyProtection="1"/>
    <xf numFmtId="40" fontId="13" fillId="0" borderId="0" xfId="0" applyFont="1" applyBorder="1" applyAlignment="1" applyProtection="1">
      <alignment horizontal="right"/>
    </xf>
    <xf numFmtId="6" fontId="12" fillId="2" borderId="0" xfId="0" applyNumberFormat="1" applyFont="1" applyFill="1" applyBorder="1" applyProtection="1"/>
    <xf numFmtId="40" fontId="22" fillId="2" borderId="8" xfId="0" applyFont="1" applyFill="1" applyBorder="1" applyAlignment="1" applyProtection="1">
      <alignment horizontal="left" indent="1"/>
    </xf>
    <xf numFmtId="40" fontId="13" fillId="2" borderId="0" xfId="0" applyFont="1" applyFill="1" applyBorder="1" applyProtection="1"/>
    <xf numFmtId="40" fontId="5" fillId="2" borderId="0" xfId="0" applyFont="1" applyFill="1" applyProtection="1"/>
    <xf numFmtId="38" fontId="12" fillId="4" borderId="1" xfId="0" applyNumberFormat="1" applyFont="1" applyFill="1" applyBorder="1" applyAlignment="1" applyProtection="1">
      <alignment horizontal="center" shrinkToFit="1"/>
      <protection locked="0"/>
    </xf>
    <xf numFmtId="38" fontId="12" fillId="4" borderId="1" xfId="0" applyNumberFormat="1" applyFont="1" applyFill="1" applyBorder="1" applyAlignment="1" applyProtection="1">
      <alignment horizontal="center"/>
      <protection locked="0"/>
    </xf>
    <xf numFmtId="168" fontId="12" fillId="4" borderId="1" xfId="0" applyNumberFormat="1" applyFont="1" applyFill="1" applyBorder="1" applyAlignment="1" applyProtection="1">
      <alignment horizontal="center"/>
      <protection locked="0"/>
    </xf>
    <xf numFmtId="0" fontId="12" fillId="4" borderId="1" xfId="0" applyNumberFormat="1" applyFont="1" applyFill="1" applyBorder="1" applyAlignment="1" applyProtection="1">
      <alignment horizontal="center"/>
      <protection locked="0"/>
    </xf>
    <xf numFmtId="1" fontId="12" fillId="4" borderId="1" xfId="0" applyNumberFormat="1" applyFont="1" applyFill="1" applyBorder="1" applyAlignment="1" applyProtection="1">
      <alignment horizontal="center"/>
      <protection locked="0"/>
    </xf>
    <xf numFmtId="9" fontId="12" fillId="4" borderId="1" xfId="0" applyNumberFormat="1" applyFont="1" applyFill="1" applyBorder="1" applyAlignment="1" applyProtection="1">
      <alignment horizontal="center"/>
      <protection locked="0"/>
    </xf>
    <xf numFmtId="10" fontId="12" fillId="4" borderId="1" xfId="0" applyNumberFormat="1" applyFont="1" applyFill="1" applyBorder="1" applyAlignment="1" applyProtection="1">
      <alignment horizontal="center"/>
      <protection locked="0"/>
    </xf>
    <xf numFmtId="14" fontId="12" fillId="4" borderId="1" xfId="0" applyNumberFormat="1" applyFont="1" applyFill="1" applyBorder="1" applyAlignment="1" applyProtection="1">
      <alignment horizontal="center"/>
      <protection locked="0"/>
    </xf>
    <xf numFmtId="166" fontId="12" fillId="4" borderId="1" xfId="0" applyNumberFormat="1" applyFont="1" applyFill="1" applyBorder="1" applyAlignment="1" applyProtection="1">
      <alignment horizontal="center"/>
      <protection locked="0"/>
    </xf>
    <xf numFmtId="6" fontId="12" fillId="4" borderId="1" xfId="0" applyNumberFormat="1" applyFont="1" applyFill="1" applyBorder="1" applyAlignment="1" applyProtection="1">
      <alignment horizontal="center" shrinkToFit="1"/>
      <protection locked="0"/>
    </xf>
    <xf numFmtId="6" fontId="6" fillId="2" borderId="9" xfId="0" applyNumberFormat="1" applyFont="1" applyFill="1" applyBorder="1" applyProtection="1"/>
    <xf numFmtId="40" fontId="6" fillId="2" borderId="9" xfId="0" applyFont="1" applyFill="1" applyBorder="1" applyAlignment="1" applyProtection="1">
      <alignment horizontal="center"/>
    </xf>
    <xf numFmtId="10" fontId="6" fillId="2" borderId="9" xfId="0" applyNumberFormat="1" applyFont="1" applyFill="1" applyBorder="1" applyProtection="1"/>
    <xf numFmtId="169" fontId="12" fillId="4" borderId="1" xfId="0" applyNumberFormat="1" applyFont="1" applyFill="1" applyBorder="1" applyAlignment="1" applyProtection="1">
      <alignment horizontal="center"/>
      <protection locked="0"/>
    </xf>
    <xf numFmtId="3" fontId="12" fillId="4" borderId="1" xfId="0" applyNumberFormat="1" applyFont="1" applyFill="1" applyBorder="1" applyAlignment="1" applyProtection="1">
      <alignment horizontal="center"/>
      <protection locked="0"/>
    </xf>
    <xf numFmtId="40" fontId="6" fillId="2" borderId="0" xfId="0" applyFont="1" applyFill="1" applyBorder="1" applyAlignment="1" applyProtection="1">
      <alignment horizontal="left" indent="1"/>
    </xf>
    <xf numFmtId="40" fontId="0" fillId="0" borderId="11" xfId="0" applyBorder="1" applyAlignment="1" applyProtection="1">
      <alignment horizontal="left" vertical="top"/>
      <protection locked="0"/>
    </xf>
    <xf numFmtId="40" fontId="0" fillId="0" borderId="14" xfId="0" applyFont="1" applyBorder="1" applyProtection="1"/>
    <xf numFmtId="40" fontId="0" fillId="0" borderId="14" xfId="0" applyBorder="1" applyProtection="1"/>
    <xf numFmtId="40" fontId="23" fillId="0" borderId="15" xfId="0" applyFont="1" applyBorder="1" applyProtection="1"/>
    <xf numFmtId="40" fontId="23" fillId="0" borderId="16" xfId="0" applyFont="1" applyBorder="1" applyProtection="1"/>
    <xf numFmtId="40" fontId="23" fillId="0" borderId="17" xfId="0" applyFont="1" applyBorder="1" applyProtection="1"/>
    <xf numFmtId="40" fontId="0" fillId="0" borderId="19" xfId="0" applyFont="1" applyBorder="1" applyProtection="1"/>
    <xf numFmtId="40" fontId="0" fillId="0" borderId="19" xfId="0" applyBorder="1" applyProtection="1"/>
    <xf numFmtId="10" fontId="12" fillId="2" borderId="0" xfId="0" applyNumberFormat="1" applyFont="1" applyFill="1" applyBorder="1" applyProtection="1"/>
    <xf numFmtId="40" fontId="24" fillId="3" borderId="2" xfId="0" applyFont="1" applyFill="1" applyBorder="1" applyAlignment="1" applyProtection="1">
      <alignment horizontal="left"/>
    </xf>
    <xf numFmtId="40" fontId="13" fillId="2" borderId="8" xfId="0" applyFont="1" applyFill="1" applyBorder="1" applyAlignment="1" applyProtection="1">
      <alignment horizontal="left" vertical="top" indent="1"/>
    </xf>
    <xf numFmtId="40" fontId="22" fillId="2" borderId="10" xfId="0" applyFont="1" applyFill="1" applyBorder="1" applyAlignment="1" applyProtection="1">
      <alignment horizontal="left" indent="1"/>
    </xf>
    <xf numFmtId="40" fontId="0" fillId="0" borderId="30" xfId="0" applyBorder="1" applyProtection="1"/>
    <xf numFmtId="40" fontId="23" fillId="0" borderId="15" xfId="0" applyFont="1" applyBorder="1"/>
    <xf numFmtId="40" fontId="23" fillId="0" borderId="16" xfId="0" applyFont="1" applyBorder="1"/>
    <xf numFmtId="40" fontId="0" fillId="5" borderId="31" xfId="0" applyFill="1" applyBorder="1"/>
    <xf numFmtId="40" fontId="0" fillId="5" borderId="32" xfId="0" applyFill="1" applyBorder="1"/>
    <xf numFmtId="40" fontId="0" fillId="5" borderId="33" xfId="0" applyFill="1" applyBorder="1"/>
    <xf numFmtId="40" fontId="21" fillId="0" borderId="8" xfId="0" applyFont="1" applyBorder="1" applyAlignment="1" applyProtection="1">
      <alignment horizontal="left" indent="1"/>
    </xf>
    <xf numFmtId="40" fontId="13" fillId="0" borderId="8" xfId="0" applyFont="1" applyBorder="1" applyAlignment="1" applyProtection="1">
      <alignment horizontal="left" indent="1"/>
    </xf>
    <xf numFmtId="40" fontId="21" fillId="2" borderId="8" xfId="0" applyFont="1" applyFill="1" applyBorder="1" applyAlignment="1" applyProtection="1">
      <alignment horizontal="right" indent="1"/>
    </xf>
    <xf numFmtId="40" fontId="5" fillId="2" borderId="34" xfId="0" applyFont="1" applyFill="1" applyBorder="1" applyProtection="1"/>
    <xf numFmtId="40" fontId="16" fillId="2" borderId="35" xfId="0" applyFont="1" applyFill="1" applyBorder="1" applyAlignment="1" applyProtection="1">
      <alignment horizontal="left" indent="1"/>
    </xf>
    <xf numFmtId="6" fontId="12" fillId="4" borderId="1" xfId="0" applyNumberFormat="1" applyFont="1" applyFill="1" applyBorder="1" applyAlignment="1" applyProtection="1">
      <alignment horizontal="center"/>
      <protection locked="0"/>
    </xf>
    <xf numFmtId="40" fontId="23" fillId="0" borderId="14" xfId="0" applyFont="1" applyBorder="1" applyProtection="1"/>
    <xf numFmtId="40" fontId="0" fillId="0" borderId="15" xfId="0" applyBorder="1"/>
    <xf numFmtId="40" fontId="0" fillId="0" borderId="16" xfId="0" applyBorder="1"/>
    <xf numFmtId="40" fontId="0" fillId="0" borderId="15" xfId="0" applyFont="1" applyBorder="1" applyProtection="1"/>
    <xf numFmtId="40" fontId="13" fillId="2" borderId="36" xfId="0" applyFont="1" applyFill="1" applyBorder="1" applyAlignment="1" applyProtection="1">
      <alignment horizontal="left" indent="1"/>
    </xf>
    <xf numFmtId="40" fontId="10" fillId="3" borderId="27" xfId="0" applyFont="1" applyFill="1" applyBorder="1" applyAlignment="1" applyProtection="1">
      <alignment horizontal="center" vertical="center"/>
    </xf>
    <xf numFmtId="40" fontId="10" fillId="3" borderId="37" xfId="0" applyFont="1" applyFill="1" applyBorder="1" applyAlignment="1" applyProtection="1">
      <alignment horizontal="left" vertical="center" indent="1"/>
    </xf>
    <xf numFmtId="40" fontId="17" fillId="3" borderId="38" xfId="0" applyFont="1" applyFill="1" applyBorder="1" applyAlignment="1" applyProtection="1">
      <alignment horizontal="center"/>
    </xf>
    <xf numFmtId="10" fontId="12" fillId="2" borderId="39" xfId="0" applyNumberFormat="1" applyFont="1" applyFill="1" applyBorder="1" applyProtection="1"/>
    <xf numFmtId="40" fontId="6" fillId="0" borderId="40" xfId="0" applyFont="1" applyBorder="1" applyProtection="1"/>
    <xf numFmtId="40" fontId="2" fillId="0" borderId="41" xfId="0" applyFont="1" applyBorder="1" applyProtection="1"/>
    <xf numFmtId="40" fontId="12" fillId="2" borderId="3" xfId="0" applyFont="1" applyFill="1" applyBorder="1" applyProtection="1"/>
    <xf numFmtId="40" fontId="22" fillId="2" borderId="8" xfId="0" applyFont="1" applyFill="1" applyBorder="1" applyAlignment="1" applyProtection="1">
      <alignment horizontal="right" indent="1"/>
    </xf>
    <xf numFmtId="40" fontId="27" fillId="2" borderId="8" xfId="0" applyFont="1" applyFill="1" applyBorder="1" applyAlignment="1" applyProtection="1">
      <alignment horizontal="right" indent="1"/>
    </xf>
    <xf numFmtId="40" fontId="27" fillId="2" borderId="0" xfId="0" applyFont="1" applyFill="1" applyBorder="1" applyAlignment="1" applyProtection="1">
      <alignment horizontal="right" indent="1"/>
    </xf>
    <xf numFmtId="40" fontId="0" fillId="0" borderId="0" xfId="0" applyAlignment="1"/>
    <xf numFmtId="40" fontId="23" fillId="0" borderId="17" xfId="0" applyFont="1" applyBorder="1" applyAlignment="1" applyProtection="1"/>
    <xf numFmtId="40" fontId="0" fillId="0" borderId="0" xfId="0" applyBorder="1" applyAlignment="1" applyProtection="1">
      <alignment shrinkToFit="1"/>
    </xf>
    <xf numFmtId="40" fontId="0" fillId="0" borderId="0" xfId="0" applyBorder="1" applyAlignment="1" applyProtection="1">
      <alignment horizontal="left" shrinkToFit="1"/>
    </xf>
    <xf numFmtId="40" fontId="0" fillId="0" borderId="4" xfId="0" applyBorder="1" applyAlignment="1" applyProtection="1">
      <alignment horizontal="left" shrinkToFit="1"/>
    </xf>
    <xf numFmtId="165" fontId="12" fillId="4" borderId="1" xfId="0" applyNumberFormat="1" applyFont="1" applyFill="1" applyBorder="1" applyAlignment="1" applyProtection="1">
      <alignment horizontal="center"/>
      <protection locked="0"/>
    </xf>
    <xf numFmtId="40" fontId="28" fillId="0" borderId="6" xfId="0" applyFont="1" applyBorder="1" applyAlignment="1"/>
    <xf numFmtId="40" fontId="13" fillId="2" borderId="0" xfId="0" applyFont="1" applyFill="1" applyBorder="1" applyAlignment="1" applyProtection="1">
      <alignment horizontal="right" indent="1"/>
    </xf>
    <xf numFmtId="40" fontId="23" fillId="0" borderId="45" xfId="0" applyFont="1" applyBorder="1"/>
    <xf numFmtId="40" fontId="22" fillId="2" borderId="0" xfId="0" applyFont="1" applyFill="1" applyBorder="1" applyAlignment="1" applyProtection="1">
      <alignment horizontal="right" indent="1"/>
    </xf>
    <xf numFmtId="40" fontId="23" fillId="0" borderId="47" xfId="0" applyFont="1" applyBorder="1" applyProtection="1"/>
    <xf numFmtId="40" fontId="23" fillId="0" borderId="46" xfId="0" applyFont="1" applyBorder="1" applyProtection="1"/>
    <xf numFmtId="10" fontId="12" fillId="4" borderId="48" xfId="0" applyNumberFormat="1" applyFont="1" applyFill="1" applyBorder="1" applyAlignment="1" applyProtection="1">
      <alignment horizontal="center"/>
      <protection locked="0"/>
    </xf>
    <xf numFmtId="40" fontId="0" fillId="0" borderId="11" xfId="0" applyBorder="1" applyAlignment="1" applyProtection="1">
      <alignment horizontal="left" vertical="top"/>
    </xf>
    <xf numFmtId="10" fontId="12" fillId="2" borderId="42" xfId="0" applyNumberFormat="1" applyFont="1" applyFill="1" applyBorder="1" applyProtection="1"/>
    <xf numFmtId="10" fontId="12" fillId="2" borderId="11" xfId="0" applyNumberFormat="1" applyFont="1" applyFill="1" applyBorder="1" applyProtection="1"/>
    <xf numFmtId="40" fontId="12" fillId="2" borderId="6" xfId="0" applyFont="1" applyFill="1" applyBorder="1" applyProtection="1"/>
    <xf numFmtId="40" fontId="10" fillId="3" borderId="3" xfId="0" applyFont="1" applyFill="1" applyBorder="1" applyAlignment="1" applyProtection="1">
      <alignment horizontal="left" vertical="center"/>
    </xf>
    <xf numFmtId="0" fontId="12" fillId="4" borderId="2" xfId="0" applyNumberFormat="1" applyFont="1" applyFill="1" applyBorder="1" applyAlignment="1" applyProtection="1">
      <alignment horizontal="left" shrinkToFit="1"/>
      <protection locked="0"/>
    </xf>
    <xf numFmtId="0" fontId="0" fillId="0" borderId="4" xfId="0" applyNumberFormat="1" applyBorder="1" applyAlignment="1" applyProtection="1">
      <alignment horizontal="left" shrinkToFit="1"/>
      <protection locked="0"/>
    </xf>
    <xf numFmtId="167" fontId="12" fillId="4" borderId="8" xfId="0" applyNumberFormat="1" applyFont="1" applyFill="1" applyBorder="1" applyAlignment="1" applyProtection="1">
      <alignment horizontal="left" vertical="top" wrapText="1" shrinkToFit="1"/>
      <protection locked="0"/>
    </xf>
    <xf numFmtId="40" fontId="0" fillId="0" borderId="0" xfId="0" applyBorder="1" applyAlignment="1" applyProtection="1">
      <alignment horizontal="left" vertical="top"/>
      <protection locked="0"/>
    </xf>
    <xf numFmtId="40" fontId="0" fillId="0" borderId="9" xfId="0" applyBorder="1" applyAlignment="1" applyProtection="1">
      <alignment horizontal="left" vertical="top"/>
      <protection locked="0"/>
    </xf>
    <xf numFmtId="40" fontId="0" fillId="0" borderId="10" xfId="0" applyBorder="1" applyAlignment="1" applyProtection="1">
      <alignment horizontal="left" vertical="top"/>
      <protection locked="0"/>
    </xf>
    <xf numFmtId="40" fontId="0" fillId="0" borderId="11" xfId="0" applyBorder="1" applyAlignment="1" applyProtection="1">
      <alignment horizontal="left" vertical="top"/>
      <protection locked="0"/>
    </xf>
    <xf numFmtId="40" fontId="0" fillId="0" borderId="12" xfId="0" applyBorder="1" applyAlignment="1" applyProtection="1">
      <alignment horizontal="left" vertical="top"/>
      <protection locked="0"/>
    </xf>
    <xf numFmtId="40" fontId="13" fillId="2" borderId="36" xfId="0" applyFont="1" applyFill="1" applyBorder="1" applyAlignment="1" applyProtection="1">
      <alignment horizontal="right" vertical="center" wrapText="1" indent="1"/>
    </xf>
    <xf numFmtId="40" fontId="0" fillId="0" borderId="36" xfId="0" applyBorder="1" applyAlignment="1">
      <alignment horizontal="right" vertical="center" wrapText="1" indent="1"/>
    </xf>
    <xf numFmtId="0" fontId="29" fillId="4" borderId="13" xfId="0" applyNumberFormat="1" applyFont="1" applyFill="1" applyBorder="1" applyAlignment="1" applyProtection="1">
      <alignment horizontal="center" vertical="center" wrapText="1" shrinkToFit="1"/>
      <protection locked="0"/>
    </xf>
    <xf numFmtId="0" fontId="30" fillId="0" borderId="49" xfId="0" applyNumberFormat="1" applyFont="1" applyBorder="1" applyAlignment="1">
      <alignment horizontal="center" vertical="center" wrapText="1" shrinkToFit="1"/>
    </xf>
    <xf numFmtId="38" fontId="12" fillId="4" borderId="13" xfId="0" applyNumberFormat="1" applyFont="1" applyFill="1" applyBorder="1" applyAlignment="1" applyProtection="1">
      <alignment horizontal="left" vertical="top" wrapText="1"/>
      <protection locked="0"/>
    </xf>
    <xf numFmtId="40" fontId="0" fillId="0" borderId="36" xfId="0" applyBorder="1" applyAlignment="1">
      <alignment horizontal="left" vertical="top" wrapText="1"/>
    </xf>
    <xf numFmtId="40" fontId="0" fillId="0" borderId="49" xfId="0" applyBorder="1" applyAlignment="1">
      <alignment horizontal="left" vertical="top" wrapText="1"/>
    </xf>
    <xf numFmtId="10" fontId="12" fillId="4" borderId="26" xfId="0" applyNumberFormat="1" applyFont="1" applyFill="1" applyBorder="1" applyAlignment="1" applyProtection="1">
      <alignment horizontal="left" shrinkToFit="1"/>
      <protection locked="0"/>
    </xf>
    <xf numFmtId="40" fontId="0" fillId="0" borderId="27" xfId="0" applyBorder="1" applyAlignment="1" applyProtection="1">
      <alignment horizontal="left" shrinkToFit="1"/>
      <protection locked="0"/>
    </xf>
    <xf numFmtId="40" fontId="0" fillId="0" borderId="29" xfId="0" applyBorder="1" applyAlignment="1" applyProtection="1">
      <protection locked="0"/>
    </xf>
    <xf numFmtId="40" fontId="11" fillId="0" borderId="0" xfId="0" applyFont="1" applyBorder="1" applyAlignment="1" applyProtection="1">
      <alignment horizontal="right"/>
    </xf>
    <xf numFmtId="40" fontId="0" fillId="0" borderId="0" xfId="0" applyAlignment="1">
      <alignment horizontal="right"/>
    </xf>
    <xf numFmtId="38" fontId="12" fillId="4" borderId="13" xfId="0" applyNumberFormat="1" applyFont="1" applyFill="1" applyBorder="1" applyAlignment="1" applyProtection="1">
      <alignment horizontal="center" vertical="top" wrapText="1"/>
      <protection locked="0"/>
    </xf>
    <xf numFmtId="40" fontId="0" fillId="0" borderId="49" xfId="0" applyBorder="1" applyAlignment="1" applyProtection="1">
      <alignment horizontal="center" vertical="top" wrapText="1"/>
      <protection locked="0"/>
    </xf>
    <xf numFmtId="10" fontId="12" fillId="4" borderId="2" xfId="0" applyNumberFormat="1" applyFont="1" applyFill="1" applyBorder="1" applyAlignment="1" applyProtection="1">
      <alignment horizontal="left" shrinkToFit="1"/>
      <protection locked="0"/>
    </xf>
    <xf numFmtId="40" fontId="0" fillId="0" borderId="3" xfId="0" applyBorder="1" applyAlignment="1" applyProtection="1">
      <alignment horizontal="left" shrinkToFit="1"/>
      <protection locked="0"/>
    </xf>
    <xf numFmtId="40" fontId="0" fillId="0" borderId="4" xfId="0" applyBorder="1" applyAlignment="1" applyProtection="1">
      <alignment horizontal="left" shrinkToFit="1"/>
      <protection locked="0"/>
    </xf>
    <xf numFmtId="10" fontId="12" fillId="4" borderId="5" xfId="0" applyNumberFormat="1" applyFont="1" applyFill="1" applyBorder="1" applyAlignment="1" applyProtection="1">
      <alignment horizontal="left" vertical="top" wrapText="1" shrinkToFit="1"/>
      <protection locked="0"/>
    </xf>
    <xf numFmtId="10" fontId="12" fillId="4" borderId="6" xfId="0" applyNumberFormat="1" applyFont="1" applyFill="1" applyBorder="1" applyAlignment="1" applyProtection="1">
      <alignment horizontal="left" vertical="top" wrapText="1" shrinkToFit="1"/>
      <protection locked="0"/>
    </xf>
    <xf numFmtId="10" fontId="12" fillId="4" borderId="7" xfId="0" applyNumberFormat="1" applyFont="1" applyFill="1" applyBorder="1" applyAlignment="1" applyProtection="1">
      <alignment horizontal="left" vertical="top" wrapText="1" shrinkToFit="1"/>
      <protection locked="0"/>
    </xf>
    <xf numFmtId="10" fontId="12" fillId="4" borderId="10" xfId="0" applyNumberFormat="1" applyFont="1" applyFill="1" applyBorder="1" applyAlignment="1" applyProtection="1">
      <alignment horizontal="left" vertical="top" wrapText="1" shrinkToFit="1"/>
      <protection locked="0"/>
    </xf>
    <xf numFmtId="10" fontId="12" fillId="4" borderId="11" xfId="0" applyNumberFormat="1" applyFont="1" applyFill="1" applyBorder="1" applyAlignment="1" applyProtection="1">
      <alignment horizontal="left" vertical="top" wrapText="1" shrinkToFit="1"/>
      <protection locked="0"/>
    </xf>
    <xf numFmtId="10" fontId="12" fillId="4" borderId="12" xfId="0" applyNumberFormat="1" applyFont="1" applyFill="1" applyBorder="1" applyAlignment="1" applyProtection="1">
      <alignment horizontal="left" vertical="top" wrapText="1" shrinkToFit="1"/>
      <protection locked="0"/>
    </xf>
    <xf numFmtId="10" fontId="12" fillId="4" borderId="5" xfId="0" applyNumberFormat="1" applyFont="1" applyFill="1" applyBorder="1" applyAlignment="1" applyProtection="1">
      <alignment horizontal="left" shrinkToFit="1"/>
      <protection locked="0"/>
    </xf>
    <xf numFmtId="40" fontId="0" fillId="0" borderId="6" xfId="0" applyBorder="1" applyAlignment="1" applyProtection="1">
      <alignment horizontal="left" shrinkToFit="1"/>
      <protection locked="0"/>
    </xf>
    <xf numFmtId="40" fontId="0" fillId="0" borderId="28" xfId="0" applyBorder="1" applyAlignment="1" applyProtection="1">
      <protection locked="0"/>
    </xf>
    <xf numFmtId="38" fontId="12" fillId="4" borderId="2" xfId="0" applyNumberFormat="1" applyFont="1" applyFill="1" applyBorder="1" applyAlignment="1" applyProtection="1">
      <alignment horizontal="left"/>
      <protection locked="0"/>
    </xf>
    <xf numFmtId="40" fontId="0" fillId="0" borderId="4" xfId="0" applyBorder="1" applyAlignment="1" applyProtection="1">
      <alignment horizontal="left"/>
      <protection locked="0"/>
    </xf>
    <xf numFmtId="40" fontId="0" fillId="4" borderId="44" xfId="0" applyFill="1" applyBorder="1" applyAlignment="1" applyProtection="1">
      <alignment horizontal="left" vertical="top"/>
      <protection locked="0"/>
    </xf>
    <xf numFmtId="40" fontId="0" fillId="4" borderId="24" xfId="0" applyFill="1" applyBorder="1" applyAlignment="1" applyProtection="1">
      <alignment horizontal="left" vertical="top"/>
      <protection locked="0"/>
    </xf>
    <xf numFmtId="40" fontId="0" fillId="4" borderId="25" xfId="0" applyFill="1" applyBorder="1" applyAlignment="1" applyProtection="1">
      <alignment horizontal="left" vertical="top"/>
      <protection locked="0"/>
    </xf>
    <xf numFmtId="40" fontId="0" fillId="4" borderId="43" xfId="0" applyFill="1" applyBorder="1" applyAlignment="1" applyProtection="1">
      <alignment horizontal="left" vertical="top"/>
      <protection locked="0"/>
    </xf>
    <xf numFmtId="40" fontId="0" fillId="4" borderId="22" xfId="0" applyFill="1" applyBorder="1" applyAlignment="1" applyProtection="1">
      <alignment horizontal="left" vertical="top"/>
      <protection locked="0"/>
    </xf>
    <xf numFmtId="40" fontId="0" fillId="4" borderId="23" xfId="0" applyFill="1" applyBorder="1" applyAlignment="1" applyProtection="1">
      <alignment horizontal="left" vertical="top"/>
      <protection locked="0"/>
    </xf>
    <xf numFmtId="40" fontId="0" fillId="4" borderId="20" xfId="0" applyFill="1" applyBorder="1" applyAlignment="1" applyProtection="1">
      <alignment horizontal="left" vertical="top"/>
      <protection locked="0"/>
    </xf>
    <xf numFmtId="40" fontId="0" fillId="4" borderId="21" xfId="0" applyFill="1" applyBorder="1" applyAlignment="1" applyProtection="1">
      <alignment horizontal="left" vertical="top"/>
      <protection locked="0"/>
    </xf>
    <xf numFmtId="40" fontId="0" fillId="4" borderId="18" xfId="0" applyFill="1" applyBorder="1" applyAlignment="1" applyProtection="1">
      <alignment horizontal="left" vertical="top"/>
      <protection locked="0"/>
    </xf>
  </cellXfs>
  <cellStyles count="4">
    <cellStyle name="Date" xfId="1" xr:uid="{00000000-0005-0000-0000-000000000000}"/>
    <cellStyle name="Fixed" xfId="2" xr:uid="{00000000-0005-0000-0000-000001000000}"/>
    <cellStyle name="Normal" xfId="0" builtinId="0"/>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CF4"/>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45507F"/>
      <rgbColor rgb="00CC99FF"/>
      <rgbColor rgb="00EAEAEA"/>
      <rgbColor rgb="003366FF"/>
      <rgbColor rgb="0033CCCC"/>
      <rgbColor rgb="00339933"/>
      <rgbColor rgb="00C1E2E7"/>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989"/>
      <color rgb="FFFFEB57"/>
      <color rgb="FFFFFF66"/>
      <color rgb="FF333333"/>
      <color rgb="FFFFF189"/>
      <color rgb="FF29292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71492</xdr:colOff>
      <xdr:row>0</xdr:row>
      <xdr:rowOff>31547</xdr:rowOff>
    </xdr:from>
    <xdr:to>
      <xdr:col>1</xdr:col>
      <xdr:colOff>341312</xdr:colOff>
      <xdr:row>2</xdr:row>
      <xdr:rowOff>998</xdr:rowOff>
    </xdr:to>
    <xdr:pic>
      <xdr:nvPicPr>
        <xdr:cNvPr id="3" name="Picture 2">
          <a:extLst>
            <a:ext uri="{FF2B5EF4-FFF2-40B4-BE49-F238E27FC236}">
              <a16:creationId xmlns:a16="http://schemas.microsoft.com/office/drawing/2014/main" id="{ED5D080C-29B5-44CE-9A3D-5BCC22F97D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930" y="31547"/>
          <a:ext cx="269820" cy="2663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ter/Documents/111%20A4DD/Operating%20Docs/New%20CC%20Materials/A4DD-Contracting-Carrier-Profile%20r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ter/Documents/111%20A4DD/Carriers/A4DD-Contracting-Carrier-Profile-Special%20Delivery%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rier_Profile"/>
      <sheetName val="Sheet1"/>
      <sheetName val="Variables"/>
    </sheetNames>
    <sheetDataSet>
      <sheetData sheetId="0"/>
      <sheetData sheetId="1">
        <row r="103">
          <cell r="A103" t="str">
            <v>Yes</v>
          </cell>
        </row>
        <row r="104">
          <cell r="A104" t="str">
            <v>No</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rier_Profile"/>
      <sheetName val="Sheet1"/>
      <sheetName val="Variables"/>
    </sheetNames>
    <sheetDataSet>
      <sheetData sheetId="0"/>
      <sheetData sheetId="1">
        <row r="103">
          <cell r="A103" t="str">
            <v>Yes</v>
          </cell>
        </row>
        <row r="104">
          <cell r="A104" t="str">
            <v>No</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autoPageBreaks="0"/>
  </sheetPr>
  <dimension ref="A1:J134"/>
  <sheetViews>
    <sheetView showGridLines="0" tabSelected="1" zoomScale="120" zoomScaleNormal="120" workbookViewId="0">
      <selection activeCell="C6" sqref="C6"/>
    </sheetView>
  </sheetViews>
  <sheetFormatPr defaultColWidth="9.140625" defaultRowHeight="12.75" x14ac:dyDescent="0.2"/>
  <cols>
    <col min="1" max="1" width="1" style="1" customWidth="1"/>
    <col min="2" max="2" width="23.28515625" style="1" customWidth="1"/>
    <col min="3" max="3" width="24.7109375" style="1" customWidth="1"/>
    <col min="4" max="4" width="1.5703125" style="1" customWidth="1"/>
    <col min="5" max="5" width="2.42578125" style="1" customWidth="1"/>
    <col min="6" max="6" width="32.85546875" style="1" customWidth="1"/>
    <col min="7" max="7" width="12.85546875" style="1" customWidth="1"/>
    <col min="8" max="8" width="1.5703125" style="1" customWidth="1"/>
    <col min="9" max="9" width="9.140625" style="1"/>
    <col min="10" max="10" width="22.85546875" style="1" customWidth="1"/>
    <col min="11" max="11" width="24.7109375" style="1" customWidth="1"/>
    <col min="12" max="12" width="1.5703125" style="1" customWidth="1"/>
    <col min="13" max="13" width="2.42578125" style="1" customWidth="1"/>
    <col min="14" max="14" width="30.7109375" style="1" customWidth="1"/>
    <col min="15" max="15" width="12.85546875" style="1" customWidth="1"/>
    <col min="16" max="16" width="1.5703125" style="1" customWidth="1"/>
    <col min="17" max="16384" width="9.140625" style="1"/>
  </cols>
  <sheetData>
    <row r="1" spans="1:8" ht="3.95" customHeight="1" x14ac:dyDescent="0.2"/>
    <row r="2" spans="1:8" ht="20.100000000000001" customHeight="1" x14ac:dyDescent="0.3">
      <c r="B2" s="148" t="s">
        <v>89</v>
      </c>
      <c r="C2" s="149"/>
      <c r="D2" s="149"/>
      <c r="E2" s="149"/>
      <c r="F2" s="149"/>
      <c r="G2" s="149"/>
    </row>
    <row r="3" spans="1:8" ht="11.45" customHeight="1" x14ac:dyDescent="0.2">
      <c r="B3" s="11" t="s">
        <v>10</v>
      </c>
      <c r="C3" s="10"/>
      <c r="D3" s="2"/>
      <c r="E3" s="4"/>
      <c r="F3" s="11" t="s">
        <v>57</v>
      </c>
      <c r="H3" s="52" t="s">
        <v>158</v>
      </c>
    </row>
    <row r="4" spans="1:8" s="5" customFormat="1" ht="14.1" customHeight="1" x14ac:dyDescent="0.2">
      <c r="A4" s="16"/>
      <c r="B4" s="12"/>
      <c r="C4" s="13" t="s">
        <v>5</v>
      </c>
      <c r="D4" s="14"/>
      <c r="F4" s="12"/>
      <c r="G4" s="13" t="s">
        <v>5</v>
      </c>
      <c r="H4" s="15"/>
    </row>
    <row r="5" spans="1:8" ht="6.95" customHeight="1" x14ac:dyDescent="0.2">
      <c r="B5" s="17"/>
      <c r="C5" s="21"/>
      <c r="D5" s="23"/>
      <c r="E5" s="9"/>
      <c r="H5" s="29"/>
    </row>
    <row r="6" spans="1:8" ht="13.5" customHeight="1" x14ac:dyDescent="0.2">
      <c r="B6" s="18" t="s">
        <v>84</v>
      </c>
      <c r="C6" s="66"/>
      <c r="D6" s="67"/>
      <c r="E6" s="9"/>
      <c r="F6" s="19" t="s">
        <v>15</v>
      </c>
      <c r="G6" s="64"/>
      <c r="H6" s="30"/>
    </row>
    <row r="7" spans="1:8" ht="13.5" customHeight="1" x14ac:dyDescent="0.2">
      <c r="B7" s="18" t="s">
        <v>16</v>
      </c>
      <c r="C7" s="61"/>
      <c r="D7" s="23"/>
      <c r="E7" s="9"/>
      <c r="F7" s="19" t="s">
        <v>112</v>
      </c>
      <c r="G7" s="65"/>
      <c r="H7" s="30"/>
    </row>
    <row r="8" spans="1:8" ht="13.5" customHeight="1" x14ac:dyDescent="0.2">
      <c r="B8" s="18" t="s">
        <v>26</v>
      </c>
      <c r="C8" s="25"/>
      <c r="D8" s="23"/>
      <c r="E8" s="9"/>
      <c r="F8" s="93" t="s">
        <v>75</v>
      </c>
      <c r="G8" s="70"/>
      <c r="H8" s="30"/>
    </row>
    <row r="9" spans="1:8" ht="13.5" customHeight="1" x14ac:dyDescent="0.2">
      <c r="B9" s="19" t="s">
        <v>155</v>
      </c>
      <c r="C9" s="65"/>
      <c r="D9" s="23"/>
      <c r="E9" s="9"/>
      <c r="F9" s="19" t="s">
        <v>17</v>
      </c>
      <c r="G9" s="60"/>
      <c r="H9" s="30"/>
    </row>
    <row r="10" spans="1:8" ht="13.5" customHeight="1" x14ac:dyDescent="0.2">
      <c r="B10" s="19" t="s">
        <v>25</v>
      </c>
      <c r="C10" s="65"/>
      <c r="D10" s="23"/>
      <c r="E10" s="9"/>
      <c r="F10" s="19" t="s">
        <v>39</v>
      </c>
      <c r="G10" s="96"/>
      <c r="H10" s="30"/>
    </row>
    <row r="11" spans="1:8" ht="13.5" customHeight="1" x14ac:dyDescent="0.2">
      <c r="B11" s="19" t="s">
        <v>24</v>
      </c>
      <c r="C11" s="59"/>
      <c r="D11" s="22"/>
      <c r="E11" s="9"/>
      <c r="F11" s="19" t="s">
        <v>122</v>
      </c>
      <c r="G11" s="96"/>
      <c r="H11" s="30"/>
    </row>
    <row r="12" spans="1:8" ht="13.5" customHeight="1" x14ac:dyDescent="0.2">
      <c r="B12" s="19" t="s">
        <v>23</v>
      </c>
      <c r="C12" s="61"/>
      <c r="D12" s="68"/>
      <c r="E12" s="9"/>
      <c r="F12" s="19" t="s">
        <v>94</v>
      </c>
      <c r="G12" s="58"/>
      <c r="H12" s="30"/>
    </row>
    <row r="13" spans="1:8" ht="13.5" customHeight="1" x14ac:dyDescent="0.2">
      <c r="B13" s="18" t="s">
        <v>22</v>
      </c>
      <c r="C13" s="24"/>
      <c r="D13" s="23"/>
      <c r="E13" s="9"/>
      <c r="F13" s="19" t="s">
        <v>86</v>
      </c>
      <c r="G13" s="117"/>
      <c r="H13" s="30"/>
    </row>
    <row r="14" spans="1:8" ht="13.5" customHeight="1" x14ac:dyDescent="0.2">
      <c r="B14" s="19" t="s">
        <v>21</v>
      </c>
      <c r="C14" s="65"/>
      <c r="D14" s="23"/>
      <c r="E14" s="9"/>
      <c r="F14" s="19" t="s">
        <v>111</v>
      </c>
      <c r="G14" s="60"/>
      <c r="H14" s="30"/>
    </row>
    <row r="15" spans="1:8" ht="13.5" customHeight="1" x14ac:dyDescent="0.2">
      <c r="B15" s="19" t="s">
        <v>20</v>
      </c>
      <c r="C15" s="28"/>
      <c r="D15" s="23"/>
      <c r="E15" s="9"/>
      <c r="F15" s="19" t="s">
        <v>113</v>
      </c>
      <c r="G15" s="58"/>
      <c r="H15" s="30"/>
    </row>
    <row r="16" spans="1:8" ht="13.5" customHeight="1" x14ac:dyDescent="0.2">
      <c r="B16" s="19" t="s">
        <v>19</v>
      </c>
      <c r="C16" s="28"/>
      <c r="D16" s="23"/>
      <c r="E16" s="9"/>
      <c r="F16" s="19" t="s">
        <v>114</v>
      </c>
      <c r="G16" s="58"/>
      <c r="H16" s="30"/>
    </row>
    <row r="17" spans="2:8" ht="13.5" customHeight="1" x14ac:dyDescent="0.2">
      <c r="B17" s="19" t="s">
        <v>18</v>
      </c>
      <c r="C17" s="65"/>
      <c r="D17" s="69"/>
      <c r="E17" s="9"/>
      <c r="F17" s="19" t="s">
        <v>93</v>
      </c>
      <c r="G17" s="70"/>
      <c r="H17" s="30"/>
    </row>
    <row r="18" spans="2:8" ht="13.5" customHeight="1" x14ac:dyDescent="0.2">
      <c r="B18" s="19" t="s">
        <v>90</v>
      </c>
      <c r="C18" s="70"/>
      <c r="D18" s="69"/>
      <c r="E18" s="9"/>
      <c r="F18" s="19" t="s">
        <v>157</v>
      </c>
      <c r="G18" s="71"/>
      <c r="H18" s="30"/>
    </row>
    <row r="19" spans="2:8" ht="13.5" customHeight="1" x14ac:dyDescent="0.2">
      <c r="B19" s="19" t="s">
        <v>91</v>
      </c>
      <c r="C19" s="150"/>
      <c r="D19" s="69"/>
      <c r="E19" s="9"/>
      <c r="F19" s="138" t="s">
        <v>156</v>
      </c>
      <c r="G19" s="140"/>
      <c r="H19" s="30"/>
    </row>
    <row r="20" spans="2:8" ht="13.5" customHeight="1" x14ac:dyDescent="0.2">
      <c r="B20" s="19" t="s">
        <v>92</v>
      </c>
      <c r="C20" s="151"/>
      <c r="D20" s="69"/>
      <c r="E20" s="9"/>
      <c r="F20" s="139"/>
      <c r="G20" s="141"/>
      <c r="H20" s="30"/>
    </row>
    <row r="21" spans="2:8" ht="6.95" customHeight="1" x14ac:dyDescent="0.2">
      <c r="B21" s="20"/>
      <c r="C21" s="26"/>
      <c r="D21" s="27"/>
      <c r="E21" s="9"/>
      <c r="F21" s="31"/>
      <c r="G21" s="32"/>
      <c r="H21" s="33"/>
    </row>
    <row r="22" spans="2:8" ht="7.35" customHeight="1" x14ac:dyDescent="0.2">
      <c r="B22" s="6"/>
      <c r="C22" s="3"/>
      <c r="D22" s="3"/>
      <c r="E22" s="3"/>
      <c r="F22" s="7"/>
      <c r="G22" s="3"/>
      <c r="H22" s="3"/>
    </row>
    <row r="23" spans="2:8" ht="14.1" customHeight="1" x14ac:dyDescent="0.2">
      <c r="B23" s="35" t="s">
        <v>161</v>
      </c>
      <c r="C23" s="49"/>
      <c r="D23" s="102"/>
      <c r="E23" s="102"/>
      <c r="F23" s="103"/>
      <c r="G23" s="102"/>
      <c r="H23" s="104"/>
    </row>
    <row r="24" spans="2:8" ht="6.95" customHeight="1" x14ac:dyDescent="0.2">
      <c r="B24" s="46"/>
      <c r="C24" s="3"/>
      <c r="D24" s="25"/>
      <c r="E24" s="50"/>
      <c r="F24" s="51"/>
      <c r="G24" s="25"/>
      <c r="H24" s="30"/>
    </row>
    <row r="25" spans="2:8" ht="13.5" customHeight="1" x14ac:dyDescent="0.2">
      <c r="B25" s="18" t="s">
        <v>124</v>
      </c>
      <c r="C25" s="114"/>
      <c r="D25" s="114"/>
      <c r="E25" s="114"/>
      <c r="F25" s="114"/>
      <c r="G25" s="70"/>
      <c r="H25" s="30"/>
    </row>
    <row r="26" spans="2:8" ht="13.5" customHeight="1" x14ac:dyDescent="0.2">
      <c r="B26" s="18" t="s">
        <v>162</v>
      </c>
      <c r="C26" s="114"/>
      <c r="D26" s="114"/>
      <c r="E26" s="114"/>
      <c r="F26" s="114"/>
      <c r="G26" s="70"/>
      <c r="H26" s="30"/>
    </row>
    <row r="27" spans="2:8" ht="13.5" customHeight="1" x14ac:dyDescent="0.2">
      <c r="B27" s="18" t="s">
        <v>123</v>
      </c>
      <c r="C27" s="25"/>
      <c r="D27" s="53"/>
      <c r="E27" s="8"/>
      <c r="F27" s="24"/>
      <c r="G27" s="70"/>
      <c r="H27" s="30"/>
    </row>
    <row r="28" spans="2:8" ht="13.5" customHeight="1" x14ac:dyDescent="0.2">
      <c r="B28" s="18" t="s">
        <v>76</v>
      </c>
      <c r="C28" s="114"/>
      <c r="D28" s="114"/>
      <c r="E28" s="114"/>
      <c r="F28" s="114"/>
      <c r="G28" s="70"/>
      <c r="H28" s="30"/>
    </row>
    <row r="29" spans="2:8" ht="13.5" customHeight="1" x14ac:dyDescent="0.2">
      <c r="B29" s="18" t="s">
        <v>81</v>
      </c>
      <c r="C29" s="152"/>
      <c r="D29" s="153"/>
      <c r="E29" s="153"/>
      <c r="F29" s="153"/>
      <c r="G29" s="154"/>
      <c r="H29" s="30"/>
    </row>
    <row r="30" spans="2:8" ht="13.5" customHeight="1" x14ac:dyDescent="0.2">
      <c r="B30" s="18" t="s">
        <v>78</v>
      </c>
      <c r="C30" s="152"/>
      <c r="D30" s="153"/>
      <c r="E30" s="153"/>
      <c r="F30" s="153"/>
      <c r="G30" s="154"/>
      <c r="H30" s="30"/>
    </row>
    <row r="31" spans="2:8" ht="7.15" customHeight="1" x14ac:dyDescent="0.2">
      <c r="B31" s="18"/>
      <c r="C31" s="115"/>
      <c r="D31" s="115"/>
      <c r="E31" s="115"/>
      <c r="F31" s="115"/>
      <c r="G31" s="116"/>
      <c r="H31" s="30"/>
    </row>
    <row r="32" spans="2:8" ht="13.5" customHeight="1" x14ac:dyDescent="0.2">
      <c r="B32" s="92" t="s">
        <v>159</v>
      </c>
      <c r="C32" s="114"/>
      <c r="D32" s="114"/>
      <c r="E32" s="114"/>
      <c r="F32" s="114"/>
      <c r="G32" s="70"/>
      <c r="H32" s="30"/>
    </row>
    <row r="33" spans="2:8" ht="13.5" customHeight="1" x14ac:dyDescent="0.2">
      <c r="B33" s="92" t="s">
        <v>163</v>
      </c>
      <c r="C33" s="114"/>
      <c r="D33" s="114"/>
      <c r="E33" s="114"/>
      <c r="F33" s="114"/>
      <c r="G33" s="70"/>
      <c r="H33" s="30"/>
    </row>
    <row r="34" spans="2:8" ht="13.5" customHeight="1" x14ac:dyDescent="0.2">
      <c r="B34" s="92" t="s">
        <v>69</v>
      </c>
      <c r="C34" s="114"/>
      <c r="D34" s="114"/>
      <c r="E34" s="114"/>
      <c r="F34" s="114"/>
      <c r="G34" s="70"/>
      <c r="H34" s="30"/>
    </row>
    <row r="35" spans="2:8" ht="13.5" customHeight="1" x14ac:dyDescent="0.2">
      <c r="B35" s="92" t="s">
        <v>80</v>
      </c>
      <c r="C35" s="114"/>
      <c r="D35" s="114"/>
      <c r="E35" s="114"/>
      <c r="F35" s="114"/>
      <c r="G35" s="70"/>
      <c r="H35" s="30"/>
    </row>
    <row r="36" spans="2:8" ht="13.5" customHeight="1" x14ac:dyDescent="0.2">
      <c r="B36" s="18" t="s">
        <v>79</v>
      </c>
      <c r="C36" s="152"/>
      <c r="D36" s="153"/>
      <c r="E36" s="153"/>
      <c r="F36" s="153"/>
      <c r="G36" s="154"/>
      <c r="H36" s="30"/>
    </row>
    <row r="37" spans="2:8" ht="13.5" customHeight="1" x14ac:dyDescent="0.2">
      <c r="B37" s="18" t="s">
        <v>78</v>
      </c>
      <c r="C37" s="152"/>
      <c r="D37" s="153"/>
      <c r="E37" s="153"/>
      <c r="F37" s="153"/>
      <c r="G37" s="154"/>
      <c r="H37" s="30"/>
    </row>
    <row r="38" spans="2:8" ht="7.15" customHeight="1" x14ac:dyDescent="0.2">
      <c r="B38" s="18"/>
      <c r="C38" s="115"/>
      <c r="D38" s="115"/>
      <c r="E38" s="115"/>
      <c r="F38" s="115"/>
      <c r="G38" s="116"/>
      <c r="H38" s="30"/>
    </row>
    <row r="39" spans="2:8" ht="13.5" customHeight="1" x14ac:dyDescent="0.2">
      <c r="B39" s="18" t="s">
        <v>77</v>
      </c>
      <c r="C39" s="25"/>
      <c r="D39" s="25"/>
      <c r="E39" s="50"/>
      <c r="F39" s="51"/>
      <c r="G39" s="70"/>
      <c r="H39" s="30"/>
    </row>
    <row r="40" spans="2:8" ht="13.5" customHeight="1" x14ac:dyDescent="0.2">
      <c r="B40" s="18" t="s">
        <v>68</v>
      </c>
      <c r="C40" s="114"/>
      <c r="D40" s="114"/>
      <c r="E40" s="114"/>
      <c r="F40" s="114"/>
      <c r="G40" s="70"/>
      <c r="H40" s="30"/>
    </row>
    <row r="41" spans="2:8" ht="13.5" customHeight="1" x14ac:dyDescent="0.2">
      <c r="B41" s="18" t="s">
        <v>160</v>
      </c>
      <c r="C41" s="25"/>
      <c r="D41" s="53"/>
      <c r="E41" s="8"/>
      <c r="F41" s="24"/>
      <c r="G41" s="70"/>
      <c r="H41" s="30"/>
    </row>
    <row r="42" spans="2:8" ht="13.5" customHeight="1" x14ac:dyDescent="0.2">
      <c r="B42" s="91" t="s">
        <v>125</v>
      </c>
      <c r="C42" s="25"/>
      <c r="D42" s="53"/>
      <c r="E42" s="8"/>
      <c r="F42" s="24"/>
      <c r="G42" s="70"/>
      <c r="H42" s="30"/>
    </row>
    <row r="43" spans="2:8" ht="13.5" customHeight="1" x14ac:dyDescent="0.2">
      <c r="B43" s="18" t="s">
        <v>81</v>
      </c>
      <c r="C43" s="152"/>
      <c r="D43" s="153"/>
      <c r="E43" s="153"/>
      <c r="F43" s="153"/>
      <c r="G43" s="154"/>
      <c r="H43" s="30"/>
    </row>
    <row r="44" spans="2:8" ht="13.5" customHeight="1" x14ac:dyDescent="0.2">
      <c r="B44" s="18" t="s">
        <v>78</v>
      </c>
      <c r="C44" s="152"/>
      <c r="D44" s="153"/>
      <c r="E44" s="153"/>
      <c r="F44" s="153"/>
      <c r="G44" s="154"/>
      <c r="H44" s="30"/>
    </row>
    <row r="45" spans="2:8" ht="13.5" customHeight="1" x14ac:dyDescent="0.2">
      <c r="B45" s="34"/>
      <c r="C45" s="32"/>
      <c r="D45" s="43"/>
      <c r="E45" s="40"/>
      <c r="F45" s="43"/>
      <c r="G45" s="32"/>
      <c r="H45" s="33"/>
    </row>
    <row r="46" spans="2:8" ht="7.35" customHeight="1" x14ac:dyDescent="0.2">
      <c r="H46" s="30"/>
    </row>
    <row r="47" spans="2:8" ht="13.5" customHeight="1" x14ac:dyDescent="0.2">
      <c r="B47" s="35" t="s">
        <v>11</v>
      </c>
      <c r="C47" s="49"/>
      <c r="D47" s="102"/>
      <c r="E47" s="49"/>
      <c r="F47" s="103"/>
      <c r="G47" s="102"/>
      <c r="H47" s="104"/>
    </row>
    <row r="48" spans="2:8" ht="6.95" customHeight="1" x14ac:dyDescent="0.2">
      <c r="B48" s="46"/>
      <c r="C48" s="3"/>
      <c r="D48" s="25"/>
      <c r="E48" s="50"/>
      <c r="F48" s="51"/>
      <c r="G48" s="25"/>
      <c r="H48" s="30"/>
    </row>
    <row r="49" spans="2:8" ht="10.15" customHeight="1" x14ac:dyDescent="0.2">
      <c r="B49" s="18" t="s">
        <v>95</v>
      </c>
      <c r="C49" s="25"/>
      <c r="D49" s="25"/>
      <c r="E49" s="50"/>
      <c r="F49" s="51"/>
      <c r="G49" s="25"/>
      <c r="H49" s="30"/>
    </row>
    <row r="50" spans="2:8" ht="14.1" customHeight="1" x14ac:dyDescent="0.2">
      <c r="B50" s="18"/>
      <c r="C50" s="155"/>
      <c r="D50" s="156"/>
      <c r="E50" s="156"/>
      <c r="F50" s="156"/>
      <c r="G50" s="157"/>
      <c r="H50" s="30"/>
    </row>
    <row r="51" spans="2:8" ht="14.1" customHeight="1" x14ac:dyDescent="0.2">
      <c r="B51" s="18"/>
      <c r="C51" s="158"/>
      <c r="D51" s="159"/>
      <c r="E51" s="159"/>
      <c r="F51" s="159"/>
      <c r="G51" s="160"/>
      <c r="H51" s="30"/>
    </row>
    <row r="52" spans="2:8" ht="14.1" customHeight="1" x14ac:dyDescent="0.2">
      <c r="B52" s="18" t="s">
        <v>97</v>
      </c>
      <c r="C52" s="18"/>
      <c r="D52" s="48"/>
      <c r="E52" s="56"/>
      <c r="F52" s="18" t="s">
        <v>129</v>
      </c>
      <c r="G52" s="71"/>
      <c r="H52" s="30"/>
    </row>
    <row r="53" spans="2:8" ht="14.1" customHeight="1" x14ac:dyDescent="0.2">
      <c r="B53" s="18" t="s">
        <v>27</v>
      </c>
      <c r="C53" s="62"/>
      <c r="D53" s="47"/>
      <c r="E53" s="56"/>
      <c r="F53" s="18" t="s">
        <v>130</v>
      </c>
      <c r="G53" s="71"/>
      <c r="H53" s="30"/>
    </row>
    <row r="54" spans="2:8" ht="14.1" customHeight="1" x14ac:dyDescent="0.2">
      <c r="B54" s="18" t="s">
        <v>28</v>
      </c>
      <c r="C54" s="62"/>
      <c r="D54" s="47"/>
      <c r="E54" s="94"/>
      <c r="F54" s="18" t="s">
        <v>131</v>
      </c>
      <c r="G54" s="62"/>
      <c r="H54" s="30"/>
    </row>
    <row r="55" spans="2:8" ht="14.1" customHeight="1" x14ac:dyDescent="0.2">
      <c r="B55" s="18" t="s">
        <v>29</v>
      </c>
      <c r="C55" s="62"/>
      <c r="D55" s="47"/>
      <c r="E55" s="56"/>
      <c r="F55" s="18" t="s">
        <v>132</v>
      </c>
      <c r="G55" s="62"/>
      <c r="H55" s="30"/>
    </row>
    <row r="56" spans="2:8" ht="14.1" customHeight="1" x14ac:dyDescent="0.2">
      <c r="B56" s="18" t="s">
        <v>30</v>
      </c>
      <c r="C56" s="62"/>
      <c r="D56" s="47"/>
      <c r="E56" s="56"/>
      <c r="F56" s="101" t="s">
        <v>133</v>
      </c>
      <c r="G56" s="62"/>
      <c r="H56" s="30"/>
    </row>
    <row r="57" spans="2:8" ht="14.1" customHeight="1" x14ac:dyDescent="0.2">
      <c r="B57" s="18"/>
      <c r="C57" s="25"/>
      <c r="D57" s="47"/>
      <c r="E57" s="56"/>
      <c r="F57" s="101" t="s">
        <v>134</v>
      </c>
      <c r="G57" s="62"/>
      <c r="H57" s="30"/>
    </row>
    <row r="58" spans="2:8" ht="14.1" customHeight="1" x14ac:dyDescent="0.2">
      <c r="B58" s="18" t="s">
        <v>96</v>
      </c>
      <c r="C58" s="25"/>
      <c r="D58" s="47"/>
      <c r="E58" s="56"/>
      <c r="F58" s="18" t="s">
        <v>135</v>
      </c>
      <c r="G58" s="62"/>
      <c r="H58" s="30"/>
    </row>
    <row r="59" spans="2:8" ht="14.1" customHeight="1" x14ac:dyDescent="0.2">
      <c r="B59" s="18" t="s">
        <v>31</v>
      </c>
      <c r="C59" s="62"/>
      <c r="D59" s="47"/>
      <c r="E59" s="56"/>
      <c r="F59" s="18" t="s">
        <v>136</v>
      </c>
      <c r="G59" s="70"/>
      <c r="H59" s="30"/>
    </row>
    <row r="60" spans="2:8" ht="14.1" customHeight="1" x14ac:dyDescent="0.2">
      <c r="B60" s="18" t="s">
        <v>32</v>
      </c>
      <c r="C60" s="62"/>
      <c r="D60" s="48"/>
      <c r="E60" s="56"/>
      <c r="F60" s="18" t="s">
        <v>137</v>
      </c>
      <c r="G60" s="70"/>
      <c r="H60" s="30"/>
    </row>
    <row r="61" spans="2:8" ht="14.1" customHeight="1" x14ac:dyDescent="0.2">
      <c r="B61" s="18" t="s">
        <v>33</v>
      </c>
      <c r="C61" s="62"/>
      <c r="D61" s="48"/>
      <c r="E61" s="56"/>
      <c r="F61" s="18" t="s">
        <v>55</v>
      </c>
      <c r="H61" s="30"/>
    </row>
    <row r="62" spans="2:8" ht="14.1" customHeight="1" x14ac:dyDescent="0.2">
      <c r="B62" s="18" t="s">
        <v>34</v>
      </c>
      <c r="C62" s="62"/>
      <c r="D62" s="48"/>
      <c r="E62" s="56"/>
      <c r="F62" s="130"/>
      <c r="G62" s="131"/>
      <c r="H62" s="30"/>
    </row>
    <row r="63" spans="2:8" ht="14.1" customHeight="1" x14ac:dyDescent="0.2">
      <c r="B63" s="18"/>
      <c r="C63" s="25"/>
      <c r="D63" s="47"/>
      <c r="E63" s="56"/>
      <c r="F63" s="18" t="s">
        <v>164</v>
      </c>
      <c r="G63" s="70"/>
      <c r="H63" s="30"/>
    </row>
    <row r="64" spans="2:8" ht="14.1" customHeight="1" x14ac:dyDescent="0.2">
      <c r="B64" s="18" t="s">
        <v>98</v>
      </c>
      <c r="C64" s="25"/>
      <c r="D64" s="47"/>
      <c r="E64" s="56"/>
      <c r="F64" s="18" t="s">
        <v>87</v>
      </c>
      <c r="H64" s="30"/>
    </row>
    <row r="65" spans="1:8" ht="14.1" customHeight="1" x14ac:dyDescent="0.2">
      <c r="B65" s="18" t="s">
        <v>35</v>
      </c>
      <c r="C65" s="62"/>
      <c r="D65" s="47"/>
      <c r="E65" s="56"/>
      <c r="F65" s="130"/>
      <c r="G65" s="131"/>
      <c r="H65" s="30"/>
    </row>
    <row r="66" spans="1:8" ht="14.1" customHeight="1" x14ac:dyDescent="0.2">
      <c r="B66" s="18" t="s">
        <v>37</v>
      </c>
      <c r="C66" s="62"/>
      <c r="D66" s="48"/>
      <c r="E66" s="56"/>
      <c r="F66" s="18" t="s">
        <v>165</v>
      </c>
      <c r="G66" s="70"/>
      <c r="H66" s="30"/>
    </row>
    <row r="67" spans="1:8" ht="14.1" customHeight="1" x14ac:dyDescent="0.2">
      <c r="B67" s="18" t="s">
        <v>36</v>
      </c>
      <c r="C67" s="62"/>
      <c r="D67" s="48"/>
      <c r="E67" s="56"/>
      <c r="F67" s="18" t="s">
        <v>85</v>
      </c>
      <c r="H67" s="30"/>
    </row>
    <row r="68" spans="1:8" ht="14.1" customHeight="1" x14ac:dyDescent="0.2">
      <c r="B68" s="18" t="s">
        <v>38</v>
      </c>
      <c r="C68" s="62"/>
      <c r="D68" s="48"/>
      <c r="E68" s="56"/>
      <c r="F68" s="130"/>
      <c r="G68" s="131"/>
      <c r="H68" s="30"/>
    </row>
    <row r="69" spans="1:8" ht="14.1" customHeight="1" x14ac:dyDescent="0.2">
      <c r="B69" s="34"/>
      <c r="C69" s="32"/>
      <c r="D69" s="43"/>
      <c r="E69" s="95"/>
      <c r="F69" s="43"/>
      <c r="G69" s="32"/>
      <c r="H69" s="33"/>
    </row>
    <row r="70" spans="1:8" ht="7.35" customHeight="1" x14ac:dyDescent="0.2">
      <c r="H70" s="30"/>
    </row>
    <row r="71" spans="1:8" ht="14.1" customHeight="1" x14ac:dyDescent="0.2">
      <c r="B71" s="129" t="s">
        <v>170</v>
      </c>
      <c r="C71" s="12"/>
      <c r="D71" s="14"/>
      <c r="E71" s="5"/>
      <c r="F71" s="12"/>
      <c r="G71" s="13" t="s">
        <v>49</v>
      </c>
      <c r="H71" s="104"/>
    </row>
    <row r="72" spans="1:8" ht="6.95" customHeight="1" x14ac:dyDescent="0.2">
      <c r="B72" s="17"/>
      <c r="C72" s="21"/>
      <c r="D72" s="23"/>
      <c r="E72" s="9"/>
      <c r="F72" s="17"/>
      <c r="G72" s="21"/>
      <c r="H72" s="30"/>
    </row>
    <row r="73" spans="1:8" ht="13.5" customHeight="1" x14ac:dyDescent="0.2">
      <c r="B73" s="18" t="s">
        <v>47</v>
      </c>
      <c r="C73" s="57"/>
      <c r="D73" s="67"/>
      <c r="E73" s="9"/>
      <c r="F73" s="18" t="s">
        <v>173</v>
      </c>
      <c r="G73" s="55" t="s">
        <v>172</v>
      </c>
      <c r="H73" s="30"/>
    </row>
    <row r="74" spans="1:8" s="5" customFormat="1" ht="13.5" customHeight="1" x14ac:dyDescent="0.2">
      <c r="A74" s="16"/>
      <c r="B74" s="18" t="s">
        <v>46</v>
      </c>
      <c r="C74" s="58"/>
      <c r="D74" s="23"/>
      <c r="E74" s="9"/>
      <c r="F74" s="18" t="s">
        <v>174</v>
      </c>
      <c r="G74" s="62"/>
      <c r="H74" s="30"/>
    </row>
    <row r="75" spans="1:8" ht="13.5" customHeight="1" x14ac:dyDescent="0.2">
      <c r="B75" s="18" t="s">
        <v>45</v>
      </c>
      <c r="C75" s="59"/>
      <c r="D75" s="23"/>
      <c r="E75" s="9"/>
      <c r="F75" s="18" t="s">
        <v>40</v>
      </c>
      <c r="G75" s="62"/>
      <c r="H75" s="30"/>
    </row>
    <row r="76" spans="1:8" ht="13.5" customHeight="1" x14ac:dyDescent="0.2">
      <c r="B76" s="18" t="s">
        <v>56</v>
      </c>
      <c r="C76" s="59"/>
      <c r="D76" s="23"/>
      <c r="E76" s="9"/>
      <c r="F76" s="18" t="s">
        <v>41</v>
      </c>
      <c r="G76" s="62"/>
      <c r="H76" s="30"/>
    </row>
    <row r="77" spans="1:8" ht="13.5" customHeight="1" x14ac:dyDescent="0.2">
      <c r="B77" s="18" t="s">
        <v>72</v>
      </c>
      <c r="C77" s="60"/>
      <c r="D77" s="23"/>
      <c r="E77" s="9"/>
      <c r="F77" s="18" t="s">
        <v>42</v>
      </c>
      <c r="G77" s="62"/>
      <c r="H77" s="30"/>
    </row>
    <row r="78" spans="1:8" ht="13.5" customHeight="1" x14ac:dyDescent="0.2">
      <c r="B78" s="18" t="s">
        <v>48</v>
      </c>
      <c r="C78" s="64"/>
      <c r="D78" s="22"/>
      <c r="E78" s="9"/>
      <c r="F78" s="18" t="s">
        <v>43</v>
      </c>
      <c r="G78" s="62"/>
      <c r="H78" s="30"/>
    </row>
    <row r="79" spans="1:8" ht="13.5" customHeight="1" x14ac:dyDescent="0.2">
      <c r="B79" s="18" t="s">
        <v>70</v>
      </c>
      <c r="C79" s="61"/>
      <c r="D79" s="68"/>
      <c r="E79" s="9"/>
      <c r="F79" s="18" t="s">
        <v>44</v>
      </c>
      <c r="G79" s="62"/>
      <c r="H79" s="30"/>
    </row>
    <row r="80" spans="1:8" ht="13.5" customHeight="1" x14ac:dyDescent="0.2">
      <c r="B80" s="18" t="s">
        <v>71</v>
      </c>
      <c r="C80" s="61"/>
      <c r="D80" s="23"/>
      <c r="E80" s="9"/>
      <c r="F80" s="164"/>
      <c r="G80" s="165"/>
      <c r="H80" s="30"/>
    </row>
    <row r="81" spans="1:9" ht="13.5" customHeight="1" x14ac:dyDescent="0.2">
      <c r="D81" s="23"/>
      <c r="E81" s="9"/>
      <c r="F81" s="18" t="s">
        <v>53</v>
      </c>
      <c r="G81" s="5"/>
      <c r="H81" s="30"/>
    </row>
    <row r="82" spans="1:9" ht="13.5" customHeight="1" x14ac:dyDescent="0.2">
      <c r="B82" s="54" t="s">
        <v>126</v>
      </c>
      <c r="C82" s="142"/>
      <c r="D82" s="69"/>
      <c r="E82" s="9"/>
      <c r="F82" s="18" t="s">
        <v>54</v>
      </c>
      <c r="G82" s="63"/>
      <c r="H82" s="30"/>
    </row>
    <row r="83" spans="1:9" ht="13.5" customHeight="1" x14ac:dyDescent="0.2">
      <c r="B83" s="54" t="s">
        <v>127</v>
      </c>
      <c r="C83" s="143"/>
      <c r="D83" s="23"/>
      <c r="E83" s="9"/>
      <c r="F83" s="18" t="s">
        <v>171</v>
      </c>
      <c r="H83" s="30"/>
    </row>
    <row r="84" spans="1:9" ht="13.5" customHeight="1" x14ac:dyDescent="0.2">
      <c r="B84" s="18"/>
      <c r="C84" s="144"/>
      <c r="D84" s="22"/>
      <c r="E84" s="9"/>
      <c r="F84" s="130"/>
      <c r="G84" s="131"/>
      <c r="H84" s="30"/>
    </row>
    <row r="85" spans="1:9" ht="7.15" customHeight="1" x14ac:dyDescent="0.2">
      <c r="B85" s="54"/>
      <c r="C85" s="125"/>
      <c r="D85" s="73"/>
      <c r="E85" s="73"/>
      <c r="F85" s="73"/>
      <c r="G85" s="73"/>
      <c r="H85" s="30"/>
    </row>
    <row r="86" spans="1:9" ht="13.5" customHeight="1" x14ac:dyDescent="0.2">
      <c r="B86" s="54" t="s">
        <v>82</v>
      </c>
      <c r="C86" s="132"/>
      <c r="D86" s="133"/>
      <c r="E86" s="133"/>
      <c r="F86" s="133"/>
      <c r="G86" s="134"/>
      <c r="H86" s="30"/>
    </row>
    <row r="87" spans="1:9" ht="13.5" customHeight="1" x14ac:dyDescent="0.2">
      <c r="B87" s="84" t="s">
        <v>83</v>
      </c>
      <c r="C87" s="135"/>
      <c r="D87" s="136"/>
      <c r="E87" s="136"/>
      <c r="F87" s="136"/>
      <c r="G87" s="137"/>
      <c r="H87" s="30"/>
    </row>
    <row r="88" spans="1:9" ht="7.15" customHeight="1" x14ac:dyDescent="0.2">
      <c r="B88" s="72"/>
      <c r="C88" s="24"/>
      <c r="D88" s="39"/>
      <c r="E88" s="39"/>
      <c r="F88" s="24"/>
      <c r="G88" s="81"/>
      <c r="H88" s="30"/>
    </row>
    <row r="89" spans="1:9" ht="13.5" customHeight="1" x14ac:dyDescent="0.2">
      <c r="B89" s="82" t="s">
        <v>115</v>
      </c>
      <c r="C89" s="13"/>
      <c r="D89" s="14"/>
      <c r="E89" s="5"/>
      <c r="F89" s="82" t="s">
        <v>116</v>
      </c>
      <c r="G89" s="13"/>
      <c r="H89" s="13"/>
    </row>
    <row r="90" spans="1:9" ht="7.15" customHeight="1" x14ac:dyDescent="0.2">
      <c r="B90" s="17"/>
      <c r="C90" s="21"/>
      <c r="D90" s="23"/>
      <c r="E90" s="9"/>
      <c r="F90" s="17"/>
      <c r="G90" s="21"/>
      <c r="H90" s="30"/>
    </row>
    <row r="91" spans="1:9" ht="13.5" customHeight="1" x14ac:dyDescent="0.2">
      <c r="B91" s="83" t="s">
        <v>169</v>
      </c>
      <c r="C91" s="25"/>
      <c r="D91" s="67"/>
      <c r="E91" s="9"/>
      <c r="F91" s="54" t="s">
        <v>166</v>
      </c>
      <c r="G91" s="60"/>
      <c r="H91" s="44"/>
      <c r="I91" s="3"/>
    </row>
    <row r="92" spans="1:9" ht="13.5" customHeight="1" x14ac:dyDescent="0.2">
      <c r="B92" s="19" t="s">
        <v>63</v>
      </c>
      <c r="C92" s="65"/>
      <c r="D92" s="23"/>
      <c r="E92" s="9"/>
      <c r="F92" s="18" t="s">
        <v>167</v>
      </c>
      <c r="G92" s="60"/>
      <c r="H92" s="30"/>
      <c r="I92" s="3"/>
    </row>
    <row r="93" spans="1:9" ht="13.5" customHeight="1" x14ac:dyDescent="0.2">
      <c r="B93" s="19" t="s">
        <v>64</v>
      </c>
      <c r="C93" s="65"/>
      <c r="D93" s="23"/>
      <c r="E93" s="9"/>
      <c r="F93" s="18" t="s">
        <v>168</v>
      </c>
      <c r="G93" s="60"/>
      <c r="H93" s="30"/>
      <c r="I93" s="3"/>
    </row>
    <row r="94" spans="1:9" s="5" customFormat="1" ht="13.5" customHeight="1" x14ac:dyDescent="0.2">
      <c r="A94" s="16"/>
      <c r="B94" s="19" t="s">
        <v>65</v>
      </c>
      <c r="C94" s="28"/>
      <c r="D94" s="23"/>
      <c r="E94" s="9"/>
      <c r="F94" s="19" t="s">
        <v>67</v>
      </c>
      <c r="G94" s="60"/>
      <c r="H94" s="30"/>
    </row>
    <row r="95" spans="1:9" ht="13.5" customHeight="1" x14ac:dyDescent="0.2">
      <c r="B95" s="19" t="s">
        <v>66</v>
      </c>
      <c r="C95" s="65"/>
      <c r="D95" s="23"/>
      <c r="E95" s="9"/>
      <c r="F95" s="19" t="s">
        <v>128</v>
      </c>
      <c r="G95" s="60"/>
      <c r="H95" s="30"/>
    </row>
    <row r="96" spans="1:9" ht="7.15" customHeight="1" x14ac:dyDescent="0.2">
      <c r="B96" s="20"/>
      <c r="C96" s="43"/>
      <c r="D96" s="40"/>
      <c r="E96" s="106"/>
      <c r="F96" s="43"/>
      <c r="G96" s="105"/>
      <c r="H96" s="30"/>
    </row>
    <row r="97" spans="1:9" ht="7.35" customHeight="1" x14ac:dyDescent="0.2">
      <c r="B97" s="72"/>
      <c r="C97" s="24"/>
      <c r="D97" s="39"/>
      <c r="E97" s="39"/>
      <c r="F97" s="24"/>
      <c r="G97" s="81"/>
      <c r="H97" s="30"/>
    </row>
    <row r="98" spans="1:9" ht="13.5" customHeight="1" x14ac:dyDescent="0.2">
      <c r="B98" s="35" t="s">
        <v>138</v>
      </c>
      <c r="C98" s="41"/>
      <c r="D98" s="41"/>
      <c r="E98" s="41"/>
      <c r="F98" s="41"/>
      <c r="G98" s="41"/>
      <c r="H98" s="13"/>
    </row>
    <row r="99" spans="1:9" ht="13.5" customHeight="1" x14ac:dyDescent="0.2">
      <c r="B99" s="161"/>
      <c r="C99" s="162"/>
      <c r="D99" s="162"/>
      <c r="E99" s="162"/>
      <c r="F99" s="162"/>
      <c r="G99" s="163"/>
      <c r="H99" s="30"/>
    </row>
    <row r="100" spans="1:9" ht="13.5" customHeight="1" x14ac:dyDescent="0.2">
      <c r="B100" s="161"/>
      <c r="C100" s="162"/>
      <c r="D100" s="162"/>
      <c r="E100" s="162"/>
      <c r="F100" s="162"/>
      <c r="G100" s="163"/>
      <c r="H100" s="30"/>
    </row>
    <row r="101" spans="1:9" ht="13.5" customHeight="1" x14ac:dyDescent="0.2">
      <c r="B101" s="145"/>
      <c r="C101" s="146"/>
      <c r="D101" s="146"/>
      <c r="E101" s="146"/>
      <c r="F101" s="146"/>
      <c r="G101" s="147"/>
      <c r="H101" s="30"/>
      <c r="I101" s="3"/>
    </row>
    <row r="102" spans="1:9" ht="7.35" customHeight="1" x14ac:dyDescent="0.2">
      <c r="B102" s="20"/>
      <c r="C102" s="43"/>
      <c r="D102" s="40"/>
      <c r="E102" s="40"/>
      <c r="F102" s="43"/>
      <c r="G102" s="126"/>
      <c r="H102" s="30"/>
    </row>
    <row r="103" spans="1:9" ht="14.1" customHeight="1" x14ac:dyDescent="0.2">
      <c r="B103" s="82" t="s">
        <v>99</v>
      </c>
      <c r="C103" s="13"/>
      <c r="D103" s="14"/>
      <c r="E103" s="5"/>
      <c r="F103" s="82" t="s">
        <v>100</v>
      </c>
      <c r="G103" s="13"/>
      <c r="H103" s="13"/>
    </row>
    <row r="104" spans="1:9" ht="14.1" customHeight="1" x14ac:dyDescent="0.2">
      <c r="B104" s="17"/>
      <c r="C104" s="21"/>
      <c r="D104" s="23"/>
      <c r="E104" s="9"/>
      <c r="F104" s="17"/>
      <c r="G104" s="21"/>
      <c r="H104" s="30"/>
    </row>
    <row r="105" spans="1:9" ht="13.5" customHeight="1" x14ac:dyDescent="0.2">
      <c r="B105" s="19" t="s">
        <v>179</v>
      </c>
      <c r="C105" s="63"/>
      <c r="D105" s="67"/>
      <c r="E105" s="9"/>
      <c r="F105" s="109" t="s">
        <v>101</v>
      </c>
      <c r="G105" s="63"/>
      <c r="H105" s="107"/>
    </row>
    <row r="106" spans="1:9" ht="13.5" customHeight="1" x14ac:dyDescent="0.2">
      <c r="B106" s="19" t="s">
        <v>121</v>
      </c>
      <c r="C106" s="63"/>
      <c r="D106" s="23"/>
      <c r="E106" s="9"/>
      <c r="F106" s="19" t="s">
        <v>102</v>
      </c>
      <c r="G106" s="63"/>
      <c r="H106" s="30"/>
      <c r="I106" s="3"/>
    </row>
    <row r="107" spans="1:9" ht="13.5" customHeight="1" x14ac:dyDescent="0.2">
      <c r="B107" s="19" t="s">
        <v>107</v>
      </c>
      <c r="C107" s="63"/>
      <c r="D107" s="23"/>
      <c r="E107" s="9"/>
      <c r="F107" s="110" t="s">
        <v>110</v>
      </c>
      <c r="G107" s="70"/>
      <c r="H107" s="30"/>
      <c r="I107" s="3"/>
    </row>
    <row r="108" spans="1:9" s="5" customFormat="1" ht="13.5" customHeight="1" x14ac:dyDescent="0.2">
      <c r="A108" s="16"/>
      <c r="B108" s="19" t="s">
        <v>108</v>
      </c>
      <c r="C108" s="63"/>
      <c r="D108" s="23"/>
      <c r="E108" s="9"/>
      <c r="F108" s="110" t="s">
        <v>104</v>
      </c>
      <c r="G108" s="70"/>
      <c r="H108" s="30"/>
    </row>
    <row r="109" spans="1:9" ht="13.5" customHeight="1" x14ac:dyDescent="0.2">
      <c r="B109" s="19" t="s">
        <v>180</v>
      </c>
      <c r="C109" s="63"/>
      <c r="D109" s="23"/>
      <c r="E109" s="9"/>
      <c r="F109" s="110" t="s">
        <v>105</v>
      </c>
      <c r="G109" s="70"/>
      <c r="H109" s="30"/>
    </row>
    <row r="110" spans="1:9" ht="13.5" customHeight="1" x14ac:dyDescent="0.2">
      <c r="B110" s="19" t="s">
        <v>119</v>
      </c>
      <c r="C110" s="63"/>
      <c r="D110" s="23"/>
      <c r="E110" s="9"/>
      <c r="F110" s="110"/>
      <c r="G110" s="111"/>
      <c r="H110" s="30"/>
    </row>
    <row r="111" spans="1:9" ht="13.5" customHeight="1" x14ac:dyDescent="0.2">
      <c r="B111" s="19" t="s">
        <v>181</v>
      </c>
      <c r="C111" s="63"/>
      <c r="D111" s="23"/>
      <c r="E111" s="9"/>
      <c r="F111" s="19" t="s">
        <v>117</v>
      </c>
      <c r="G111" s="63"/>
      <c r="H111" s="30"/>
    </row>
    <row r="112" spans="1:9" ht="13.5" customHeight="1" x14ac:dyDescent="0.2">
      <c r="B112" s="19" t="s">
        <v>182</v>
      </c>
      <c r="C112" s="63"/>
      <c r="D112" s="23"/>
      <c r="E112" s="9"/>
      <c r="F112" s="19" t="s">
        <v>178</v>
      </c>
      <c r="G112" s="63"/>
      <c r="H112" s="30"/>
    </row>
    <row r="113" spans="2:10" ht="13.5" customHeight="1" x14ac:dyDescent="0.2">
      <c r="B113" s="19" t="s">
        <v>139</v>
      </c>
      <c r="C113" s="63"/>
      <c r="D113" s="23"/>
      <c r="E113" s="9"/>
      <c r="F113" s="19" t="s">
        <v>118</v>
      </c>
      <c r="G113" s="63"/>
      <c r="H113" s="30"/>
    </row>
    <row r="114" spans="2:10" ht="13.5" customHeight="1" x14ac:dyDescent="0.2">
      <c r="B114" s="19" t="s">
        <v>106</v>
      </c>
      <c r="C114" s="63"/>
      <c r="D114" s="23"/>
      <c r="E114" s="9"/>
      <c r="F114" s="19" t="s">
        <v>103</v>
      </c>
      <c r="G114" s="63"/>
      <c r="H114" s="30"/>
      <c r="J114" s="119"/>
    </row>
    <row r="115" spans="2:10" ht="13.5" customHeight="1" x14ac:dyDescent="0.2">
      <c r="B115" s="19" t="s">
        <v>109</v>
      </c>
      <c r="C115" s="63"/>
      <c r="D115" s="23"/>
      <c r="E115" s="9"/>
      <c r="F115" s="19" t="s">
        <v>175</v>
      </c>
      <c r="G115" s="63"/>
      <c r="H115" s="30"/>
      <c r="J115" s="119"/>
    </row>
    <row r="116" spans="2:10" ht="13.5" customHeight="1" x14ac:dyDescent="0.2">
      <c r="B116" s="19" t="s">
        <v>120</v>
      </c>
      <c r="C116" s="63"/>
      <c r="D116" s="23"/>
      <c r="E116" s="9"/>
      <c r="F116" s="19" t="s">
        <v>176</v>
      </c>
      <c r="G116" s="63"/>
      <c r="H116" s="30"/>
      <c r="J116" s="119"/>
    </row>
    <row r="117" spans="2:10" ht="13.5" customHeight="1" x14ac:dyDescent="0.2">
      <c r="B117" s="19" t="s">
        <v>140</v>
      </c>
      <c r="C117" s="124"/>
      <c r="D117" s="23"/>
      <c r="E117" s="9"/>
      <c r="F117" s="19" t="s">
        <v>141</v>
      </c>
      <c r="G117" s="124"/>
      <c r="H117" s="30"/>
      <c r="J117" s="119"/>
    </row>
    <row r="118" spans="2:10" ht="7.35" customHeight="1" x14ac:dyDescent="0.2">
      <c r="B118" s="20"/>
      <c r="C118" s="43"/>
      <c r="D118" s="40"/>
      <c r="E118" s="106"/>
      <c r="F118" s="43"/>
      <c r="G118" s="127"/>
      <c r="H118" s="33"/>
      <c r="J118" s="119"/>
    </row>
    <row r="119" spans="2:10" ht="13.5" customHeight="1" x14ac:dyDescent="0.2">
      <c r="B119" s="35" t="s">
        <v>154</v>
      </c>
      <c r="C119" s="41"/>
      <c r="D119" s="41"/>
      <c r="E119" s="41"/>
      <c r="F119" s="41"/>
      <c r="G119" s="41"/>
      <c r="H119" s="42"/>
      <c r="J119" s="3"/>
    </row>
    <row r="120" spans="2:10" ht="7.15" customHeight="1" x14ac:dyDescent="0.2">
      <c r="B120" s="36"/>
      <c r="C120" s="37"/>
      <c r="D120" s="37"/>
      <c r="E120" s="37"/>
      <c r="F120" s="37"/>
      <c r="G120" s="128"/>
      <c r="H120" s="30"/>
      <c r="J120" s="3"/>
    </row>
    <row r="121" spans="2:10" ht="13.5" customHeight="1" x14ac:dyDescent="0.2">
      <c r="B121" s="18" t="s">
        <v>142</v>
      </c>
      <c r="D121" s="39"/>
      <c r="E121" s="39"/>
      <c r="F121" s="38"/>
      <c r="G121" s="25"/>
      <c r="H121" s="107"/>
    </row>
    <row r="122" spans="2:10" ht="13.5" customHeight="1" x14ac:dyDescent="0.2">
      <c r="B122" s="145"/>
      <c r="C122" s="146"/>
      <c r="D122" s="146"/>
      <c r="E122" s="146"/>
      <c r="F122" s="146"/>
      <c r="G122" s="147"/>
      <c r="H122" s="107"/>
    </row>
    <row r="123" spans="2:10" ht="7.35" customHeight="1" x14ac:dyDescent="0.2">
      <c r="B123" s="20"/>
      <c r="C123" s="43"/>
      <c r="D123" s="40"/>
      <c r="E123" s="40"/>
      <c r="F123" s="43"/>
      <c r="G123" s="127"/>
      <c r="H123" s="45"/>
      <c r="J123" s="3"/>
    </row>
    <row r="124" spans="2:10" ht="13.5" customHeight="1" x14ac:dyDescent="0.2">
      <c r="B124" s="35" t="s">
        <v>50</v>
      </c>
      <c r="C124" s="41"/>
      <c r="D124" s="41"/>
      <c r="E124" s="41"/>
      <c r="F124" s="41"/>
      <c r="G124" s="41"/>
      <c r="H124" s="42"/>
      <c r="J124" s="3"/>
    </row>
    <row r="125" spans="2:10" ht="7.15" customHeight="1" x14ac:dyDescent="0.2">
      <c r="B125" s="36"/>
      <c r="C125" s="37"/>
      <c r="D125" s="37"/>
      <c r="E125" s="37"/>
      <c r="F125" s="37"/>
      <c r="G125" s="108"/>
      <c r="H125" s="30"/>
      <c r="J125" s="3"/>
    </row>
    <row r="126" spans="2:10" ht="13.5" customHeight="1" x14ac:dyDescent="0.2">
      <c r="B126" s="18" t="s">
        <v>60</v>
      </c>
      <c r="D126" s="39"/>
      <c r="E126" s="39"/>
      <c r="F126" s="38"/>
      <c r="G126" s="63"/>
      <c r="H126" s="30"/>
      <c r="J126" s="3"/>
    </row>
    <row r="127" spans="2:10" ht="13.5" customHeight="1" x14ac:dyDescent="0.2">
      <c r="B127" s="20"/>
      <c r="C127" s="43"/>
      <c r="D127" s="40"/>
      <c r="E127" s="40"/>
      <c r="F127" s="43"/>
      <c r="G127" s="127"/>
      <c r="H127" s="45"/>
      <c r="J127" s="3"/>
    </row>
    <row r="128" spans="2:10" ht="13.5" customHeight="1" x14ac:dyDescent="0.2">
      <c r="C128" s="118"/>
      <c r="D128" s="118"/>
      <c r="E128" s="118"/>
      <c r="F128" s="118"/>
      <c r="H128" s="118"/>
      <c r="J128" s="3"/>
    </row>
    <row r="129" spans="10:10" ht="14.1" customHeight="1" x14ac:dyDescent="0.2">
      <c r="J129" s="3"/>
    </row>
    <row r="130" spans="10:10" ht="7.15" customHeight="1" x14ac:dyDescent="0.2">
      <c r="J130" s="3"/>
    </row>
    <row r="131" spans="10:10" ht="14.1" customHeight="1" x14ac:dyDescent="0.2">
      <c r="J131" s="3"/>
    </row>
    <row r="132" spans="10:10" ht="14.1" customHeight="1" x14ac:dyDescent="0.2">
      <c r="J132" s="3"/>
    </row>
    <row r="133" spans="10:10" x14ac:dyDescent="0.2">
      <c r="J133" s="3"/>
    </row>
    <row r="134" spans="10:10" x14ac:dyDescent="0.2">
      <c r="J134" s="3"/>
    </row>
  </sheetData>
  <mergeCells count="22">
    <mergeCell ref="B122:G122"/>
    <mergeCell ref="B2:G2"/>
    <mergeCell ref="C19:C20"/>
    <mergeCell ref="C29:G29"/>
    <mergeCell ref="C43:G43"/>
    <mergeCell ref="C44:G44"/>
    <mergeCell ref="C30:G30"/>
    <mergeCell ref="C36:G36"/>
    <mergeCell ref="C37:G37"/>
    <mergeCell ref="C50:G51"/>
    <mergeCell ref="F62:G62"/>
    <mergeCell ref="B99:G99"/>
    <mergeCell ref="B100:G100"/>
    <mergeCell ref="B101:G101"/>
    <mergeCell ref="F80:G80"/>
    <mergeCell ref="F84:G84"/>
    <mergeCell ref="F65:G65"/>
    <mergeCell ref="C86:G87"/>
    <mergeCell ref="F68:G68"/>
    <mergeCell ref="F19:F20"/>
    <mergeCell ref="G19:G20"/>
    <mergeCell ref="C82:C84"/>
  </mergeCells>
  <phoneticPr fontId="0" type="noConversion"/>
  <dataValidations xWindow="1880" yWindow="1076" count="72">
    <dataValidation type="whole" showInputMessage="1" showErrorMessage="1" errorTitle="Invalid Data" error="This is a required field. " sqref="O13 O81" xr:uid="{00000000-0002-0000-0000-000000000000}">
      <formula1>1</formula1>
      <formula2>100</formula2>
    </dataValidation>
    <dataValidation type="textLength" operator="greaterThanOrEqual" showInputMessage="1" showErrorMessage="1" errorTitle="Invalid Data" error="Enter a valid zip code." sqref="C12" xr:uid="{00000000-0002-0000-0000-000003000000}">
      <formula1>5</formula1>
    </dataValidation>
    <dataValidation type="textLength" operator="greaterThan" showInputMessage="1" showErrorMessage="1" errorTitle="Data Required" error="This field cannot be left blank." promptTitle="Tip" prompt="Type full business name, even if it does not fit." sqref="C6" xr:uid="{00000000-0002-0000-0000-000005000000}">
      <formula1>1</formula1>
    </dataValidation>
    <dataValidation operator="greaterThan" showInputMessage="1" showErrorMessage="1" errorTitle="Invalid Data" error="This data field cannot be left blank." promptTitle="Tip" prompt="Please list all owners whether or not they are active in operations." sqref="C7" xr:uid="{00000000-0002-0000-0000-000006000000}"/>
    <dataValidation type="list" showInputMessage="1" showErrorMessage="1" errorTitle="Invalid Data" error="You must select your answer from the drop-down menu.  Click the down-arrow button to the right." promptTitle="Tip" prompt="Select your answer from the drop-down menu.  Click the down-arrow button to the right." sqref="G107 G82 G109 G59:G60 G8 C18 G63 G66" xr:uid="{00000000-0002-0000-0000-000008000000}">
      <formula1>YesNo</formula1>
    </dataValidation>
    <dataValidation type="whole" operator="greaterThanOrEqual" allowBlank="1" showInputMessage="1" showErrorMessage="1" errorTitle="Invalid Data" error="Enter a whole number.  If none, enter &quot;0&quot;." promptTitle="Tip" prompt="If none, enter &quot;0&quot;." sqref="G52" xr:uid="{73189B34-B84C-462C-B062-B8B8428D7187}">
      <formula1>0</formula1>
    </dataValidation>
    <dataValidation operator="greaterThanOrEqual" allowBlank="1" showInputMessage="1" showErrorMessage="1" errorTitle="Invalid Data" promptTitle="Tip" prompt="If you use &quot;Other&quot; vehicle types, describe them here." sqref="F80:G80" xr:uid="{00000000-0002-0000-0000-000012000000}"/>
    <dataValidation type="list" showInputMessage="1" showErrorMessage="1" errorTitle="Invalid Data" error="You must select your answer from the drop-down menu.  Click the down-arrow button to the right." promptTitle="Tip" prompt="Select your answer from the drop-down menu.  Click the down-arrow button to the right." sqref="G126" xr:uid="{00000000-0002-0000-0000-000014000000}">
      <formula1>Agree</formula1>
    </dataValidation>
    <dataValidation type="whole" operator="greaterThanOrEqual" showInputMessage="1" showErrorMessage="1" errorTitle="Invalid Data" error="Enter a number representing the youngest age you will contract with a driver." promptTitle="Tip" prompt="Enter a whole number representing the youngest age at which you will contract with a driver." sqref="C73" xr:uid="{00000000-0002-0000-0000-000015000000}">
      <formula1>16</formula1>
    </dataValidation>
    <dataValidation type="whole" operator="lessThan" showInputMessage="1" showErrorMessage="1" errorTitle="Invalid Data" error="Enter a number representing the oldest age at which you will contract with a driver." promptTitle="Tip" prompt="Enter a whole number representing the oldest age at which you will contract with a driver." sqref="C74" xr:uid="{00000000-0002-0000-0000-000016000000}">
      <formula1>90</formula1>
    </dataValidation>
    <dataValidation type="decimal" showInputMessage="1" showErrorMessage="1" errorTitle="Invalid Data" error="Enter a number for the years  drivers need to show they have been licensed.  If none, type &quot;0&quot;." promptTitle="Tip" prompt="How many years do drivers need to show they have been licensed?  If none, type &quot;0&quot;." sqref="C75" xr:uid="{00000000-0002-0000-0000-000017000000}">
      <formula1>0</formula1>
      <formula2>10</formula2>
    </dataValidation>
    <dataValidation type="decimal" showInputMessage="1" showErrorMessage="1" errorTitle="Invalid Data" error="Enter a number for the number of years of delivery work experience drivers need to show.  If none, type &quot;0&quot;." promptTitle="Tip" prompt="Enter a number for the number of years of delivery work experience drivers need to show.  If none, type &quot;0&quot;." sqref="C76" xr:uid="{00000000-0002-0000-0000-000018000000}">
      <formula1>0</formula1>
      <formula2>10</formula2>
    </dataValidation>
    <dataValidation type="whole" showInputMessage="1" showErrorMessage="1" errorTitle="Invalid Data" error="Please enter a number to show how many moving violations (speeding tickets, etc.) a driver can show on the MVR and still qualify for work." promptTitle="Tip" prompt="Indicate how many moving violations (speeding tickets, etc.) a driver can show on the MVR and still qualify for work." sqref="C79" xr:uid="{00000000-0002-0000-0000-00001A000000}">
      <formula1>0</formula1>
      <formula2>9</formula2>
    </dataValidation>
    <dataValidation type="whole" showInputMessage="1" showErrorMessage="1" errorTitle="Invalid Data" error="Please enter a number to show how many accidents a driver can show on the MVR and still qualify for work." promptTitle="Tip" prompt="Indicate how many accidents a driver can show on the MVR and still qualify for work." sqref="C80" xr:uid="{00000000-0002-0000-0000-00001B000000}">
      <formula1>0</formula1>
      <formula2>7</formula2>
    </dataValidation>
    <dataValidation type="list" showInputMessage="1" showErrorMessage="1" errorTitle="Invalid Data" error="You must select your answer from the drop-down menu.  Click the down-arrow button to the right." promptTitle="Tip" prompt="Requiring training and providing training are not the same. Setting contract standards for drivers to meet independently is preferable._x000a__x000a_Select your answer from the drop-down menu.  Click the down-arrow button to the right." sqref="G28" xr:uid="{04BFD8CF-41E8-49C7-A776-394B712EBA74}">
      <formula1>YesNo</formula1>
    </dataValidation>
    <dataValidation type="list" showInputMessage="1" showErrorMessage="1" errorTitle="Invalid Data" error="You must select your answer from the drop-down menu.  Click the down-arrow button to the right." promptTitle="Tip" prompt="Other than passing on customer requirements, it is important not to exert more control or oversight than is absolutely necessary._x000a__x000a_Select your answer from the drop-down menu.  Click the down-arrow button to the right." sqref="G25" xr:uid="{50D3EE0E-D382-482E-BA8F-CFB4274F5559}">
      <formula1>YesNo</formula1>
    </dataValidation>
    <dataValidation type="list" showInputMessage="1" showErrorMessage="1" errorTitle="Invalid Data" error="You must select your answer from the drop-down menu.  Click the down-arrow button to the right." promptTitle="Tip" prompt="Do you review a driver's MVR and evaluate at least the past 3 years of experience? _x000a__x000a_Select your answer from the drop-down menu.  Click the down-arrow button to the right." sqref="C77" xr:uid="{161AC944-1CB0-4DF3-9711-1F04805A4756}">
      <formula1>YesNo</formula1>
    </dataValidation>
    <dataValidation type="list" showInputMessage="1" showErrorMessage="1" errorTitle="Invalid Data" error="You must select your answer from the drop-down menu.  Click the down-arrow button to the right." promptTitle="Tip" prompt="Applications and enrollment forms are typically associated with employment relationships, though there are legitimate ways to gather data from independent vendors._x000a__x000a_Select your answer from the drop-down menu.  Click the down-arrow button to the right." sqref="G41" xr:uid="{00000000-0002-0000-0000-000020000000}">
      <formula1>YesNo</formula1>
    </dataValidation>
    <dataValidation type="whole" operator="greaterThanOrEqual" allowBlank="1" showInputMessage="1" showErrorMessage="1" errorTitle="Data Required:" error="This data field cannot be left blank." promptTitle="Tip:" prompt="If none, please type &quot;0&quot;." sqref="G16" xr:uid="{81C585E4-849E-4F92-950D-C67F889F1C6F}">
      <formula1>0</formula1>
    </dataValidation>
    <dataValidation operator="greaterThanOrEqual" showInputMessage="1" showErrorMessage="1" errorTitle="Invalid Data" error="This field should not be left blank.  If none, type &quot;none&quot;." promptTitle="Tip" prompt="Enter your 7-digit USDOT #, or your 6-digit MC Docket #.  _x000a_No extra characters please.  If none, type &quot;none&quot;." sqref="G13" xr:uid="{5EFAB2D0-A140-4650-A906-87EB3FD7B45B}"/>
    <dataValidation type="whole" operator="greaterThanOrEqual" showInputMessage="1" showErrorMessage="1" error="Please input $10,000 minimum." promptTitle="Tip" prompt="Provide your estimated revenues for the coming 12 months.  " sqref="G10" xr:uid="{AE44FA07-A7F5-448F-9367-27CDB5D7F15B}">
      <formula1>10000</formula1>
    </dataValidation>
    <dataValidation type="decimal" operator="greaterThanOrEqual" allowBlank="1" showInputMessage="1" showErrorMessage="1" error="This field should not be left blank.  If none, type &quot;0&quot;." promptTitle="Tip" prompt="Enter number showing how many years you have been in the delivery business.  Use &quot;0&quot; if you are just starting out." sqref="G9" xr:uid="{BBA3A87E-C76D-4CCC-9E85-2DC9FAA15EA8}">
      <formula1>0</formula1>
    </dataValidation>
    <dataValidation type="whole" operator="greaterThanOrEqual" allowBlank="1" showInputMessage="1" showErrorMessage="1" errorTitle="Invalid Data" error="Enter a whole number.  If none, enter &quot;0&quot;." promptTitle="Tip" prompt="How many operate bikes, e-bikes, motorcycles, scooters, etc.  _x000a_If none, enter &quot;0&quot;." sqref="G53" xr:uid="{CBC36A0B-8DBD-46C1-9A97-572C1C5C556C}">
      <formula1>0</formula1>
    </dataValidation>
    <dataValidation allowBlank="1" showInputMessage="1" showErrorMessage="1" promptTitle="For example" prompt="Perhaps employees drive routes while ICs handle on-demand work." sqref="F65:G65" xr:uid="{39DD92BF-658F-4F15-BC5A-9D56E03CC4AD}"/>
    <dataValidation allowBlank="1" showInputMessage="1" showErrorMessage="1" promptTitle="Note:" prompt="TPA stands for Third-Party Administrator. _x000a_PEO stands for Professional Employer Organization (similar to employee leasing)." sqref="F68:G68" xr:uid="{E21E68B0-F7DA-4013-B016-4D5EA64F75A5}"/>
    <dataValidation type="whole" operator="greaterThanOrEqual" showInputMessage="1" showErrorMessage="1" errorTitle="Data Required" error="This data field cannot be left blank." sqref="G18" xr:uid="{DFE6EEF3-D325-41BB-BB06-B6DA342328AC}">
      <formula1>1</formula1>
    </dataValidation>
    <dataValidation type="whole" operator="greaterThanOrEqual" showInputMessage="1" showErrorMessage="1" errorTitle="Invalid Data" error="This field should not be left blank.  If none, type &quot;0&quot;." promptTitle="Tip" prompt="Include offices, warehouses and terminals, etc. owned or leased by your company._x000a_" sqref="G12" xr:uid="{73960D10-3871-4BE9-A446-A50434E7F18C}">
      <formula1>0</formula1>
    </dataValidation>
    <dataValidation type="whole" operator="greaterThanOrEqual" showInputMessage="1" showErrorMessage="1" error="This field should not be left blank.  If none, type &quot;0&quot;." promptTitle="Tip" prompt="Estimate revenues from storage, logistics, brokering or other non-delivery services." sqref="G11" xr:uid="{7AEE578A-2A77-4C28-A08A-A2F443CBEA43}">
      <formula1>0</formula1>
    </dataValidation>
    <dataValidation type="list" showInputMessage="1" showErrorMessage="1" errorTitle="Invalid Data" error="You must select your answer from the drop-down menu.  Click the down-arrow button to the right." promptTitle="Tip" prompt="Select your answer from the drop-down menu.  Click the down-arrow button to the right." sqref="G105:G106 G113:G117 C112 G111" xr:uid="{80F954AD-F330-4A32-8DDE-B2AB73F793F4}">
      <formula1>Interest</formula1>
    </dataValidation>
    <dataValidation type="list" showInputMessage="1" showErrorMessage="1" errorTitle="Invalid Data" error="You must select your answer from the drop-down menu.  Click the down-arrow button to the right." promptTitle="Tip" prompt="Such as Occupational Accident, Cargo, General Liability, Auto, etc.  _x000a__x000a_Select your answer from the drop-down menu.  Click the down-arrow button to the right." sqref="C105" xr:uid="{170AA565-9F81-4884-9EDD-2643B49A66A7}">
      <formula1>Interest</formula1>
    </dataValidation>
    <dataValidation type="list" showInputMessage="1" showErrorMessage="1" errorTitle="Invalid Data" error="You must select your answer from the drop-down menu.  Click the down-arrow button to the right." promptTitle="Tip" prompt="Also, life insurance, dental, vision, disability, etc._x000a__x000a_Select your answer from the drop-down menu.  Click the down-arrow button to the right." sqref="C106" xr:uid="{FF8E5F77-FD34-4C5D-92E7-EA11269D72D3}">
      <formula1>Interest</formula1>
    </dataValidation>
    <dataValidation type="list" showInputMessage="1" showErrorMessage="1" errorTitle="Invalid Data" error="You must select your answer from the drop-down menu.  Click the down-arrow button to the right." promptTitle="Tip" prompt="The fundamentals of running your own business, customer focus, time/work habits, interpersonal skills, and more.  _x000a__x000a_Select your answer from the drop-down menu.  Click the down-arrow button to the right." sqref="C109" xr:uid="{A7B922E3-8D16-4212-AD88-A07871EBEB94}">
      <formula1>Interest</formula1>
    </dataValidation>
    <dataValidation type="list" showInputMessage="1" showErrorMessage="1" errorTitle="Invalid Data" error="You must select your answer from the drop-down menu.  Click the down-arrow button to the right." promptTitle="Tip" prompt="Use this training for Veteran Refresher training as well.  _x000a__x000a_Select your answer from the drop-down menu.  Click the down-arrow button to the right." sqref="C110" xr:uid="{9A573D76-1084-47AF-85C5-A12AFBAC7076}">
      <formula1>Interest</formula1>
    </dataValidation>
    <dataValidation type="list" showInputMessage="1" showErrorMessage="1" errorTitle="Invalid Data" error="You must select your answer from the drop-down menu.  Click the down-arrow button to the right." promptTitle="Tip" prompt="Tools include advertising, a special load board, and more._x000a__x000a_Select your answer from the drop-down menu.  Click the down-arrow button to the right." sqref="C114" xr:uid="{92377691-E250-4A62-B83F-0031E1E723FC}">
      <formula1>Interest</formula1>
    </dataValidation>
    <dataValidation allowBlank="1" showInputMessage="1" showErrorMessage="1" promptTitle="Tip" sqref="B108" xr:uid="{3B03D43B-E126-48FB-B4D9-DFC76CD99EA6}"/>
    <dataValidation type="list" showInputMessage="1" showErrorMessage="1" errorTitle="Invalid Data" error="You must select your answer from the drop-down menu.  Click the down-arrow button to the right." promptTitle="Tip" prompt="Such as Medical (HIPAA, Bloodborne Pathogens, FWA, Radioactive Meds), _x000a_Home goods (Appliance, Furniture, Sporting Goods), _x000a_Food Delivery_x000a_Dangerous Goods/HazMat, etc._x000a__x000a_Select your answer from the drop-down menu.  Click the down-arrow button to the right." sqref="C107" xr:uid="{2D445405-C0FE-4383-9E7F-AAAF07714994}">
      <formula1>Interest</formula1>
    </dataValidation>
    <dataValidation type="list" showInputMessage="1" showErrorMessage="1" errorTitle="Invalid Data" error="You must select your answer from the drop-down menu.  Click the down-arrow button to the right." promptTitle="Tip" prompt="Low-cost online training to prevent accidents and lower insurance and business costs.  _x000a__x000a_Select your answer from the drop-down menu.  Click the down-arrow button to the right." sqref="C108" xr:uid="{9DDAE47C-2158-4C02-823F-ED283C0A3B63}">
      <formula1>Interest</formula1>
    </dataValidation>
    <dataValidation type="whole" operator="greaterThanOrEqual" allowBlank="1" showInputMessage="1" showErrorMessage="1" errorTitle="Data Required:" error="This data field cannot be left blank." sqref="G14" xr:uid="{315E28B2-F007-4373-AB25-7C339209331A}">
      <formula1>0</formula1>
    </dataValidation>
    <dataValidation type="textLength" operator="greaterThanOrEqual" showInputMessage="1" showErrorMessage="1" errorTitle="Data Required" error="This data must contain a state name or abbreviation.  It cannot be left blank." promptTitle="Tip:" prompt="Input state name or abbreviation." sqref="G17" xr:uid="{20697F5E-C943-49C0-8740-1411191F72D7}">
      <formula1>2</formula1>
    </dataValidation>
    <dataValidation type="whole" operator="greaterThanOrEqual" allowBlank="1" showInputMessage="1" showErrorMessage="1" errorTitle="Data Required" error="This data field cannot be left blank." promptTitle="Tip:" prompt="If none, please type &quot;0&quot;." sqref="G15" xr:uid="{4526286E-BDDE-4F1C-B61A-14B6DF1C52E6}">
      <formula1>0</formula1>
    </dataValidation>
    <dataValidation allowBlank="1" showInputMessage="1" showErrorMessage="1" promptTitle="Tip" prompt="Give detail on HazMat ops or IC work in warehouse/storage areas." sqref="F62:G62" xr:uid="{E3AE2E68-F570-4863-A1C0-7936AF549A9C}"/>
    <dataValidation type="list" showInputMessage="1" showErrorMessage="1" errorTitle="Invalid Data" error="You must select your answer from the drop-down menu.  Click the down-arrow button to the right." promptTitle="Tip" prompt="A4DD can take the chore of dealing with driver compliance deadlines off your plate. _x000a__x000a_Select your answer from the drop-down menu.  Click the down-arrow button to the right." sqref="G112" xr:uid="{EBD01516-38C0-4351-BDD7-442C1F83E91C}">
      <formula1>Interest</formula1>
    </dataValidation>
    <dataValidation type="textLength" operator="greaterThanOrEqual" showInputMessage="1" showErrorMessage="1" errorTitle="Data Required:" error="This field should not be left blank.  If none, type &quot;none&quot;." promptTitle="Tip:" prompt="Example: &quot;NY-12, TX-18, CA-24&quot;.  Or type &quot;none&quot; or &quot;n/a&quot;." sqref="G19:G20" xr:uid="{72753CB5-6DAD-49E5-9D82-DB1AE63A84FE}">
      <formula1>1</formula1>
    </dataValidation>
    <dataValidation operator="greaterThan" showInputMessage="1" showErrorMessage="1" errorTitle="Invalid Data" sqref="G7" xr:uid="{5F0FA2D8-7B4D-4E17-84BE-30D373841CA7}"/>
    <dataValidation type="textLength" operator="greaterThanOrEqual" allowBlank="1" showInputMessage="1" showErrorMessage="1" error="Enter a valid phone number with area code." sqref="C16 C94" xr:uid="{C3433169-7A38-44C1-B1BC-27E9273D3563}">
      <formula1>10</formula1>
    </dataValidation>
    <dataValidation type="textLength" operator="greaterThanOrEqual" showInputMessage="1" showErrorMessage="1" errorTitle="Invalid Data" error="This field should not be left blank." sqref="C14 C17 C9:C10 C95 C92:C93" xr:uid="{4D74F8DC-9C0F-4972-ACE2-16B3805998C3}">
      <formula1>1</formula1>
    </dataValidation>
    <dataValidation type="textLength" operator="greaterThanOrEqual" allowBlank="1" showInputMessage="1" showErrorMessage="1" error="This field should not be left blank." sqref="C15" xr:uid="{3ED4753D-5345-4C67-B7F8-FF1DAEB53000}">
      <formula1>1</formula1>
    </dataValidation>
    <dataValidation type="textLength" operator="greaterThanOrEqual" showInputMessage="1" showErrorMessage="1" errorTitle="Invalid Data" error="Enter a valid state abbreviation or name." sqref="C11" xr:uid="{B50A033E-EBB5-4747-9820-107F780F15BD}">
      <formula1>2</formula1>
    </dataValidation>
    <dataValidation type="list" showInputMessage="1" showErrorMessage="1" errorTitle="Invalid Data" error="You must select your answer from the drop-down menu.  Click the down-arrow button to the right." promptTitle="Tip" prompt="A4DD can help drivers meet basic professional standards of appearance._x000a__x000a_Select your answer from the drop-down menu.  Click the down-arrow button to the right." sqref="G26" xr:uid="{2220310D-A870-4985-A2AA-AE1F3D9A0276}">
      <formula1>YesNo</formula1>
    </dataValidation>
    <dataValidation type="list" showInputMessage="1" showErrorMessage="1" errorTitle="Invalid Data" error="You must select your answer from the drop-down menu.  Click the down-arrow button to the right." promptTitle="Tip" prompt="Companies should avoid giving training to ICs, but you can require training.  A4DD makes it easy for drivers to get training independently._x000a__x000a_Select your answer from the drop-down menu.  Click the down-arrow button to the right." sqref="G27" xr:uid="{E65EB0C8-9480-4E08-9FF4-B56C6B50D5D0}">
      <formula1>YesNo</formula1>
    </dataValidation>
    <dataValidation type="list" showInputMessage="1" showErrorMessage="1" errorTitle="Invalid Data" error="You must select your answer from the drop-down menu.  Click the down-arrow button to the right." promptTitle="Tip" prompt="Avoid exerting more control or oversight than is absolutely necessary.  Signage raises the risk of you being dragged into litigation after an accident._x000a__x000a_Select your answer from the drop-down menu.  Click the down-arrow button to the right." sqref="G28" xr:uid="{383EB85A-775F-49B8-909C-12F1537EF8CD}">
      <formula1>YesNo</formula1>
    </dataValidation>
    <dataValidation type="list" showInputMessage="1" showErrorMessage="1" errorTitle="Invalid Data" error="You must select your answer from the drop-down menu.  Click the down-arrow button to the right." promptTitle="Tip" prompt="Written agreements are fundamental to an IC workforce.  Let us know if you need help to create or improve a driver contract._x000a__x000a_Select your answer from the drop-down menu.  Click the down-arrow button to the right." sqref="G32" xr:uid="{648EB44B-8D02-470A-BB5F-2566453E76FE}">
      <formula1>YesNo</formula1>
    </dataValidation>
    <dataValidation type="list" showInputMessage="1" showErrorMessage="1" errorTitle="Invalid Data" error="You must select your answer from the drop-down menu.  Click the down-arrow button to the right." promptTitle="Tip" prompt="Independent drivers need to be allowed to choose their work. _x000a__x000a_Select your answer from the drop-down menu.  Click the down-arrow button to the right." sqref="G33" xr:uid="{35C61779-7D26-4BA2-9645-D6F66A81F03C}">
      <formula1>YesNo</formula1>
    </dataValidation>
    <dataValidation type="list" showInputMessage="1" showErrorMessage="1" errorTitle="Invalid Data" error="You must select your answer from the drop-down menu.  Click the down-arrow button to the right." promptTitle="Tip" prompt="The way drivers are paid and how that is determined should be similar to how you compensate other kinds of vendors._x000a__x000a_Select your answer from the drop-down menu.  Click the down-arrow button to the right." sqref="G34" xr:uid="{F1A7B813-B48D-4742-BA37-21964323B823}">
      <formula1>YesNo</formula1>
    </dataValidation>
    <dataValidation type="list" showInputMessage="1" showErrorMessage="1" errorTitle="Invalid Data" error="You must select your answer from the drop-down menu.  Click the down-arrow button to the right." promptTitle="Tip" prompt="Normally, independent vendors are responsible for their own expenses.  A4DD can help make this much more workable for drivers._x000a__x000a_Select your answer from the drop-down menu.  Click the down-arrow button to the right." sqref="G35" xr:uid="{A875E316-059B-43E4-B0A7-E1F07E648323}">
      <formula1>YesNo</formula1>
    </dataValidation>
    <dataValidation type="list" showInputMessage="1" showErrorMessage="1" errorTitle="Invalid Data" error="You must select your answer from the drop-down menu.  Click the down-arrow button to the right." promptTitle="Tip" prompt="A4DD supports drivers with helpers or subcontractors of their own. Talk to us about how these other workers will get protected, trained, and meet other qualifications._x000a__x000a_Select your answer from the drop-down menu.  Click the down-arrow button to the right." sqref="G39" xr:uid="{9D0ABFCE-AC0C-4AFE-8FF6-05CC3CF1B70B}">
      <formula1>YesNo</formula1>
    </dataValidation>
    <dataValidation type="list" showInputMessage="1" showErrorMessage="1" errorTitle="Invalid Data" error="You must select your answer from the drop-down menu.  Click the down-arrow button to the right." promptTitle="Tip" prompt="You should avoid &quot;Applications&quot; and &quot;Enrollment&quot; forms, which  are associated with employment. Gather data from independent vendors using other methods._x000a__x000a_Select your answer from the drop-down menu.  Click the down-arrow button to the right." sqref="G40" xr:uid="{1E99D086-3DC7-40A5-B43E-31185074E5A9}">
      <formula1>YesNo</formula1>
    </dataValidation>
    <dataValidation type="list" showInputMessage="1" showErrorMessage="1" errorTitle="Invalid Data" error="You must select your answer from the drop-down menu.  Click the down-arrow button to the right." promptTitle="Tip" prompt="Normally, independent vendors are responsible for sourcing their own gear.  A4DD can help make this much more workable for drivers._x000a__x000a_Select your answer from the drop-down menu.  Click the down-arrow button to the right." sqref="G41" xr:uid="{1CF5C57D-DE62-4C73-A539-9A48D9131D44}">
      <formula1>YesNo</formula1>
    </dataValidation>
    <dataValidation type="list" showInputMessage="1" showErrorMessage="1" errorTitle="Invalid Data" error="You must select your answer from the drop-down menu.  Click the down-arrow button to the right." promptTitle="Tip" prompt="Treat drivers as mini-companies. If another delivery company handled some of your overflow, would you try to restrict its work? _x000a__x000a_Select your answer from the drop-down menu.  Click the down-arrow button to the right." sqref="G42" xr:uid="{F40B134A-554A-456F-BA2B-BFE34EE4EA44}">
      <formula1>YesNo</formula1>
    </dataValidation>
    <dataValidation type="textLength" operator="greaterThanOrEqual" allowBlank="1" showInputMessage="1" showErrorMessage="1" error="This field cannot be left blank." sqref="C50:G51" xr:uid="{42FCAADD-29A0-477D-92A1-792E75FDA549}">
      <formula1>1</formula1>
    </dataValidation>
    <dataValidation type="decimal" allowBlank="1" showInputMessage="1" showErrorMessage="1" errorTitle="Invalid Data" error="Enter a number between 0 and 100.  If none, enter &quot;0&quot;." promptTitle="Tip" prompt="If none, enter &quot;0&quot;." sqref="G54:G58" xr:uid="{53B5E55D-6577-4002-92CE-B5D981C191CD}">
      <formula1>0</formula1>
      <formula2>100</formula2>
    </dataValidation>
    <dataValidation type="decimal" showInputMessage="1" showErrorMessage="1" errorTitle="Invalid Data" error="Please enter a number from 0 to 100 percent.  _x000a__x000a_Your answers to each section should add up to 100%." promptTitle="Tip" prompt="Your answers to the four questions in this section should add up to 100%." sqref="C53:C56 C59:C62 C65:C68" xr:uid="{CAEFAC39-A660-42BA-BFDC-2996822860E0}">
      <formula1>0</formula1>
      <formula2>100</formula2>
    </dataValidation>
    <dataValidation type="textLength" operator="greaterThanOrEqual" showInputMessage="1" showErrorMessage="1" error="This field should not be left blank." prompt="Describe what kinds of insurance are required of drivers and any others you prefer they carry.  Explain how drivers typically get this insurance today." sqref="C86:G87" xr:uid="{5A618ECF-BAAB-4B7E-8BF2-BDC34A1C83D0}">
      <formula1>1</formula1>
    </dataValidation>
    <dataValidation allowBlank="1" showInputMessage="1" showErrorMessage="1" promptTitle="Tip" prompt="Give detail on IC use of forklifts or equipment used to move heavy cargo.  Which equipment and when/where is it used?" sqref="F84:G84" xr:uid="{349D4B32-F346-4B65-BCD7-0E10B64C35AA}"/>
    <dataValidation type="decimal" showInputMessage="1" showErrorMessage="1" errorTitle="Invalid Data" error="Please enter a number from 0 to 100 percent.  _x000a__x000a_Your answers should add up to 100%." promptTitle="Tip" prompt="Your answers to the 6 options in this section should add up to 100%." sqref="G74:G79" xr:uid="{25811E2C-EFFF-444C-A528-347CEEE69766}">
      <formula1>0</formula1>
      <formula2>100</formula2>
    </dataValidation>
    <dataValidation type="list" showInputMessage="1" showErrorMessage="1" errorTitle="Invalid Data" error="You must select your answer from the drop-down menu.  Click the down-arrow button to the right." promptTitle="Tip" prompt="Do you examine a driver's MVR at least annually? _x000a__x000a_Select your answer from the drop-down menu.  Click the down-arrow button to the right." sqref="C78" xr:uid="{06E75B83-FE6A-484B-B738-07DA7BBC7738}">
      <formula1>YesNo</formula1>
    </dataValidation>
    <dataValidation allowBlank="1" showInputMessage="1" showErrorMessage="1" promptTitle="Tip" prompt="Describe the measures you take to promote driver safety." sqref="C82:C84" xr:uid="{4B5CB1DE-D285-4AD5-8E7A-F17B94B57789}"/>
    <dataValidation type="list" showInputMessage="1" showErrorMessage="1" errorTitle="Invalid Data" error="You must select your answer from the drop-down menu.  Click the down-arrow button to the right." promptTitle="Tip" prompt="Monthly drawings for safe drivers to earn up to $100 in rewards._x000a__x000a_Select your answer from the drop-down menu.  Click the down-arrow button to the right." sqref="C111" xr:uid="{9E6C7CAE-87B2-4DEC-A79F-876E25E0B929}">
      <formula1>Interest</formula1>
    </dataValidation>
    <dataValidation type="list" showInputMessage="1" showErrorMessage="1" errorTitle="Invalid Data" error="You must select your answer from the drop-down menu.  Click the down-arrow button to the right." promptTitle="Tip" prompt="Affordable service that creates LLCs, registeres DBAs, etc. for drivers._x000a__x000a_Select your answer from the drop-down menu.  Click the down-arrow button to the right." sqref="C113" xr:uid="{16C2C7C0-4064-4788-9CFE-2E0C049B790D}">
      <formula1>Interest</formula1>
    </dataValidation>
    <dataValidation type="list" showInputMessage="1" showErrorMessage="1" errorTitle="Invalid Data" error="You must select your answer from the drop-down menu.  Click the down-arrow button to the right." promptTitle="Tip" prompt="Affordable service that gets FMCSA/state authority for drivers and also can assist with ongoing compliance._x000a__x000a_Select your answer from the drop-down menu.  Click the down-arrow button to the right." sqref="C115" xr:uid="{9436393C-EB3B-4003-BE2D-1BDF25D14338}">
      <formula1>Interest</formula1>
    </dataValidation>
    <dataValidation type="list" showInputMessage="1" showErrorMessage="1" errorTitle="Invalid Data" error="You must select your answer from the drop-down menu.  Click the down-arrow button to the right." promptTitle="Tip" prompt="Not currently available but we are gauging interest._x000a__x000a_Select your answer from the drop-down menu.  Click the down-arrow button to the right." sqref="C116" xr:uid="{87B0C41A-97F1-4CFA-B2C0-611385EEB67E}">
      <formula1>Interest</formula1>
    </dataValidation>
    <dataValidation type="list" showInputMessage="1" showErrorMessage="1" errorTitle="Invalid Data" error="You must select your answer from the drop-down menu.  Click the down-arrow button to the right." promptTitle="Tip" prompt="Affordable tax services for drivers._x000a__x000a_Select your answer from the drop-down menu.  Click the down-arrow button to the right." sqref="C117" xr:uid="{BCC4CABF-333C-4227-AEDD-63857B895717}">
      <formula1>Interest</formula1>
    </dataValidation>
  </dataValidations>
  <printOptions horizontalCentered="1"/>
  <pageMargins left="0.4" right="0.4" top="0.4" bottom="0.4" header="0.5" footer="0.5"/>
  <pageSetup paperSize="5" scale="93"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xWindow="1880" yWindow="1076" count="1">
        <x14:dataValidation type="list" showInputMessage="1" showErrorMessage="1" errorTitle="Invalid Data" error="You must select your answer from the drop-down menu.  Click the down-arrow button to the right." promptTitle="Tip" prompt="Select your answer from the drop-down menu.  Click the down-arrow button to the right." xr:uid="{B66C175C-DC70-426A-8F75-A55F7A7A289A}">
          <x14:formula1>
            <xm:f>Sheet1!$A$108:$A$110</xm:f>
          </x14:formula1>
          <xm:sqref>G108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8"/>
  <sheetViews>
    <sheetView workbookViewId="0">
      <selection activeCell="B19" sqref="B19"/>
    </sheetView>
  </sheetViews>
  <sheetFormatPr defaultRowHeight="12.75" x14ac:dyDescent="0.2"/>
  <cols>
    <col min="1" max="1" width="29.7109375" customWidth="1"/>
    <col min="2" max="2" width="30.140625" customWidth="1"/>
    <col min="3" max="3" width="35" customWidth="1"/>
    <col min="4" max="4" width="3" customWidth="1"/>
    <col min="5" max="5" width="24.5703125" customWidth="1"/>
    <col min="6" max="6" width="29.7109375" customWidth="1"/>
    <col min="7" max="10" width="8.5703125" customWidth="1"/>
    <col min="11" max="11" width="3.5703125" customWidth="1"/>
    <col min="12" max="12" width="8.5703125" customWidth="1"/>
  </cols>
  <sheetData>
    <row r="1" spans="1:12" ht="12" customHeight="1" thickBot="1" x14ac:dyDescent="0.25">
      <c r="A1" s="74" t="s">
        <v>153</v>
      </c>
      <c r="B1" s="75" t="s">
        <v>153</v>
      </c>
      <c r="C1" s="75" t="s">
        <v>151</v>
      </c>
      <c r="E1" t="s">
        <v>74</v>
      </c>
      <c r="F1" t="s">
        <v>61</v>
      </c>
    </row>
    <row r="2" spans="1:12" ht="12" customHeight="1" x14ac:dyDescent="0.2">
      <c r="A2" s="76" t="str">
        <f>IF(Company_Profile!C6="", "Business Name (C-6) = blank","")</f>
        <v>Business Name (C-6) = blank</v>
      </c>
      <c r="B2" s="76" t="str">
        <f>IF(Company_Profile!G14="", "Total Drivers (G-14) = blank","")</f>
        <v>Total Drivers (G-14) = blank</v>
      </c>
      <c r="C2" s="76" t="str">
        <f>IF(Company_Profile!C50="", "Descr. of Ops (C-50) = blank","")</f>
        <v>Descr. of Ops (C-50) = blank</v>
      </c>
      <c r="E2" s="88"/>
      <c r="F2" s="169"/>
      <c r="G2" s="170"/>
      <c r="H2" s="170"/>
      <c r="I2" s="170"/>
      <c r="J2" s="170"/>
      <c r="K2" s="170"/>
      <c r="L2" s="171"/>
    </row>
    <row r="3" spans="1:12" ht="12" customHeight="1" x14ac:dyDescent="0.2">
      <c r="A3" s="76" t="str">
        <f>IF(Company_Profile!C7="", "Owner Name(s) (C-7) = blank","")</f>
        <v>Owner Name(s) (C-7) = blank</v>
      </c>
      <c r="B3" s="76" t="str">
        <f>IF(Company_Profile!G15="", "# P/T Drivers (G-15) = blank",IF(Company_Profile!G15&gt;0,"Flag (G-15): uses P/T Drvrs.  Explain/Send memo on rules.",""))</f>
        <v># P/T Drivers (G-15) = blank</v>
      </c>
      <c r="C3" s="76" t="str">
        <f>IF(Company_Profile!C53="", "% &lt;3 hrs (C-53) = blank","")</f>
        <v>% &lt;3 hrs (C-53) = blank</v>
      </c>
      <c r="E3" s="89"/>
      <c r="F3" s="166"/>
      <c r="G3" s="167"/>
      <c r="H3" s="167"/>
      <c r="I3" s="167"/>
      <c r="J3" s="167"/>
      <c r="K3" s="167"/>
      <c r="L3" s="168"/>
    </row>
    <row r="4" spans="1:12" ht="12" customHeight="1" x14ac:dyDescent="0.2">
      <c r="A4" s="76" t="str">
        <f>IF(Company_Profile!C9="", "HQ Street (C-9) =  blank","")</f>
        <v>HQ Street (C-9) =  blank</v>
      </c>
      <c r="B4" s="76" t="str">
        <f>IF(Company_Profile!G16="", "#Helpers (G-16) = blank",IF(Company_Profile!G16&gt;0,"Flag (G-16): Helpers Used. Explain/Send memo on rules.",""))</f>
        <v>#Helpers (G-16) = blank</v>
      </c>
      <c r="C4" s="76" t="str">
        <f>IF(Company_Profile!C54="", "% same day (C-54) = blank","")</f>
        <v>% same day (C-54) = blank</v>
      </c>
      <c r="E4" s="89"/>
      <c r="F4" s="166"/>
      <c r="G4" s="167"/>
      <c r="H4" s="167"/>
      <c r="I4" s="167"/>
      <c r="J4" s="167"/>
      <c r="K4" s="167"/>
      <c r="L4" s="168"/>
    </row>
    <row r="5" spans="1:12" ht="12" customHeight="1" x14ac:dyDescent="0.2">
      <c r="A5" s="76" t="str">
        <f>IF(Company_Profile!C10="", "HQ City (C-10) = blank","")</f>
        <v>HQ City (C-10) = blank</v>
      </c>
      <c r="B5" s="76" t="str">
        <f>IF(Company_Profile!G17="", "State w/most drivers (G17) = blank","")</f>
        <v>State w/most drivers (G17) = blank</v>
      </c>
      <c r="C5" s="76" t="str">
        <f>IF(Company_Profile!C55="", "% overnight (C-55) = blank","")</f>
        <v>% overnight (C-55) = blank</v>
      </c>
      <c r="E5" s="89"/>
      <c r="F5" s="166"/>
      <c r="G5" s="167"/>
      <c r="H5" s="167"/>
      <c r="I5" s="167"/>
      <c r="J5" s="167"/>
      <c r="K5" s="167"/>
      <c r="L5" s="168"/>
    </row>
    <row r="6" spans="1:12" ht="12" customHeight="1" x14ac:dyDescent="0.2">
      <c r="A6" s="76" t="str">
        <f>IF(Company_Profile!C11="", "HQ State (C-11) = blank","")</f>
        <v>HQ State (C-11) = blank</v>
      </c>
      <c r="B6" s="76" t="str">
        <f>IF(Company_Profile!G18="", "# Drivrs in #1 state (G-18) = blank","")</f>
        <v># Drivrs in #1 state (G-18) = blank</v>
      </c>
      <c r="C6" s="76" t="str">
        <f>IF(Company_Profile!C56="","% longer (C-56) = blank",IF(Company_Profile!C56&gt;0.1,"Flag (C-56): Ask if CC is a long-haul carrier. If so, redirect it to other organizations.",""))</f>
        <v>% longer (C-56) = blank</v>
      </c>
      <c r="E6" s="89"/>
      <c r="F6" s="166"/>
      <c r="G6" s="167"/>
      <c r="H6" s="167"/>
      <c r="I6" s="167"/>
      <c r="J6" s="167"/>
      <c r="K6" s="167"/>
      <c r="L6" s="168"/>
    </row>
    <row r="7" spans="1:12" ht="12" customHeight="1" x14ac:dyDescent="0.2">
      <c r="A7" s="76" t="str">
        <f>IF(Company_Profile!C12="", "HQ Zip (C-12) = blank","")</f>
        <v>HQ Zip (C-12) = blank</v>
      </c>
      <c r="B7" s="76" t="str">
        <f>IF(Company_Profile!G19="", "Info re. other states (G-19) = blank","")</f>
        <v>Info re. other states (G-19) = blank</v>
      </c>
      <c r="C7" s="76" t="str">
        <f>IF(Company_Profile!C59="", "% &lt; 50lbs (C-59) = blank","")</f>
        <v>% &lt; 50lbs (C-59) = blank</v>
      </c>
      <c r="E7" s="89"/>
      <c r="F7" s="166"/>
      <c r="G7" s="167"/>
      <c r="H7" s="167"/>
      <c r="I7" s="167"/>
      <c r="J7" s="167"/>
      <c r="K7" s="167"/>
      <c r="L7" s="168"/>
    </row>
    <row r="8" spans="1:12" ht="12" customHeight="1" thickBot="1" x14ac:dyDescent="0.25">
      <c r="A8" s="76" t="str">
        <f>IF(Company_Profile!C14="", "Signor Name (C-14) = blank","")</f>
        <v>Signor Name (C-14) = blank</v>
      </c>
      <c r="B8" s="76"/>
      <c r="C8" s="76" t="str">
        <f>IF(Company_Profile!C60="", "% 51+ lbs (C-60) = blank","")</f>
        <v>% 51+ lbs (C-60) = blank</v>
      </c>
      <c r="E8" s="89"/>
      <c r="F8" s="166"/>
      <c r="G8" s="167"/>
      <c r="H8" s="167"/>
      <c r="I8" s="167"/>
      <c r="J8" s="167"/>
      <c r="K8" s="167"/>
      <c r="L8" s="168"/>
    </row>
    <row r="9" spans="1:12" ht="12" customHeight="1" x14ac:dyDescent="0.2">
      <c r="A9" s="76" t="str">
        <f>IF(Company_Profile!C15="", "Signor Email (C-15) = blank","")</f>
        <v>Signor Email (C-15) = blank</v>
      </c>
      <c r="B9" s="75" t="s">
        <v>150</v>
      </c>
      <c r="C9" s="76" t="str">
        <f>IF(Company_Profile!C61="", "% 101+ lbs (C-61) = blank","")</f>
        <v>% 101+ lbs (C-61) = blank</v>
      </c>
      <c r="E9" s="89"/>
      <c r="F9" s="166"/>
      <c r="G9" s="167"/>
      <c r="H9" s="167"/>
      <c r="I9" s="167"/>
      <c r="J9" s="167"/>
      <c r="K9" s="167"/>
      <c r="L9" s="168"/>
    </row>
    <row r="10" spans="1:12" ht="12" customHeight="1" x14ac:dyDescent="0.2">
      <c r="A10" s="76" t="str">
        <f>IF(Company_Profile!C16="", "Signor Phone (C-16) = blank","")</f>
        <v>Signor Phone (C-16) = blank</v>
      </c>
      <c r="B10" s="76" t="str">
        <f>IF(Company_Profile!C73="","Min Age (C-73) = blank",IF(Company_Profile!C73&lt;21,"Flag (C-73): Min Age &lt;21. Check if CC understood. Ask if open to change as this could disqualify CC from OccAcc discounts, CL, and WC.",""))</f>
        <v>Min Age (C-73) = blank</v>
      </c>
      <c r="C10" s="76" t="str">
        <f>IF(Company_Profile!C62="", "% 201+ lbs (C-62) = blank","")</f>
        <v>% 201+ lbs (C-62) = blank</v>
      </c>
      <c r="E10" s="89"/>
      <c r="F10" s="166"/>
      <c r="G10" s="167"/>
      <c r="H10" s="167"/>
      <c r="I10" s="167"/>
      <c r="J10" s="167"/>
      <c r="K10" s="167"/>
      <c r="L10" s="168"/>
    </row>
    <row r="11" spans="1:12" ht="12" customHeight="1" x14ac:dyDescent="0.2">
      <c r="A11" s="76" t="str">
        <f>IF(Company_Profile!C17="", "Signor Title (C-17) = blank","")</f>
        <v>Signor Title (C-17) = blank</v>
      </c>
      <c r="B11" s="76" t="str">
        <f>IF(Company_Profile!C74="","Max Age (C-74) = blank",IF(Company_Profile!C74&gt;70,"Flag (C-74): Max Age &gt; 70.  Alert/memo CC that given risks of older drivers OccAcc coverage for drivers 75+ requires pre-approval and possibly a doctor's report.",""))</f>
        <v>Max Age (C-74) = blank</v>
      </c>
      <c r="C11" s="76" t="str">
        <f>IF(Company_Profile!C61+Company_Profile!C62&gt;0.2, "Flag (C-61/62): &gt;20% Heavy. Check if CC understands question is about packages, not shipments. If yes, get detail on heavy cargo for Peter.",IF(Company_Profile!C62&gt;0.1, "Flag (C-62): &gt;10% 200+lbs. Check if CC understands question is about packages, not shipments. If yes, get detail on heavy cargo for Peter.",""))</f>
        <v/>
      </c>
      <c r="E11" s="89"/>
      <c r="F11" s="166"/>
      <c r="G11" s="167"/>
      <c r="H11" s="167"/>
      <c r="I11" s="167"/>
      <c r="J11" s="167"/>
      <c r="K11" s="167"/>
      <c r="L11" s="168"/>
    </row>
    <row r="12" spans="1:12" ht="12" customHeight="1" x14ac:dyDescent="0.2">
      <c r="A12" s="76" t="str">
        <f>IF(Company_Profile!C18="", "Manages Drivers? (C-18) = blank","")</f>
        <v>Manages Drivers? (C-18) = blank</v>
      </c>
      <c r="B12" s="76" t="str">
        <f>IF(Company_Profile!C75="","Min Yrs w/DL (C-75) = blank",IF(Company_Profile!C75&lt;3,"Flag (C-75): &lt;3 Yrs Licensing. Check if CC understood - this means any license, not commercial license. Would this permit hiring of drivers under age 21? Ask if CC open to change as this could disqualify CC from OccAcc discounts, CL, and WC. ",""))</f>
        <v>Min Yrs w/DL (C-75) = blank</v>
      </c>
      <c r="C12" s="76" t="str">
        <f>IF(Company_Profile!C65="", "% &lt;50 mi (C-65) = blank","")</f>
        <v>% &lt;50 mi (C-65) = blank</v>
      </c>
      <c r="E12" s="89"/>
      <c r="F12" s="166"/>
      <c r="G12" s="167"/>
      <c r="H12" s="167"/>
      <c r="I12" s="167"/>
      <c r="J12" s="167"/>
      <c r="K12" s="167"/>
      <c r="L12" s="168"/>
    </row>
    <row r="13" spans="1:12" ht="12" customHeight="1" x14ac:dyDescent="0.2">
      <c r="A13" s="76" t="str">
        <f>IF(Company_Profile!C18="No", IF(Company_Profile!C19="", "No Drvr. Mgr. details (C-19)",""),"")</f>
        <v/>
      </c>
      <c r="B13" s="76" t="str">
        <f>IF(Company_Profile!C76="","Min Delivery Exper. (C-76) = blank",IF(Company_Profile!C76&lt;1,"Flag (C-76): &lt;1 Yrs Delivery Exper. Check if they try to avoid hiring drivers with no experience or not. Not a big issue if Profile is satisfactory overall.",""))</f>
        <v>Min Delivery Exper. (C-76) = blank</v>
      </c>
      <c r="C13" s="76" t="str">
        <f>IF(Company_Profile!C66="", "% 51+ mi (C-66) = blank","")</f>
        <v>% 51+ mi (C-66) = blank</v>
      </c>
      <c r="E13" s="89"/>
      <c r="F13" s="166"/>
      <c r="G13" s="167"/>
      <c r="H13" s="167"/>
      <c r="I13" s="167"/>
      <c r="J13" s="167"/>
      <c r="K13" s="167"/>
      <c r="L13" s="168"/>
    </row>
    <row r="14" spans="1:12" ht="12" customHeight="1" x14ac:dyDescent="0.2">
      <c r="A14" s="76" t="str">
        <f>IF(Company_Profile!G6="", "Today's Date (G-6) = blank","")</f>
        <v>Today's Date (G-6) = blank</v>
      </c>
      <c r="B14" s="76" t="str">
        <f>IF(Company_Profile!C77="","MVR Chk 3+ Yrs (C-77) = blank",IF(Company_Profile!C77="No","Flag (C-77): No 3+-yr. MVR check. Check if CC understood. Ask if CC open to change as this could disqualify CC from insurance discounts, CL, and WC. Discuss how A4DD can help with MVRs that drivers can get for themselves.",""))</f>
        <v>MVR Chk 3+ Yrs (C-77) = blank</v>
      </c>
      <c r="C14" s="76" t="str">
        <f>IF(Company_Profile!C67="", "% 101+ mi (C-67) = blank","")</f>
        <v>% 101+ mi (C-67) = blank</v>
      </c>
      <c r="E14" s="89"/>
      <c r="F14" s="166"/>
      <c r="G14" s="167"/>
      <c r="H14" s="167"/>
      <c r="I14" s="167"/>
      <c r="J14" s="167"/>
      <c r="K14" s="167"/>
      <c r="L14" s="168"/>
    </row>
    <row r="15" spans="1:12" ht="12" customHeight="1" x14ac:dyDescent="0.2">
      <c r="A15" s="76" t="str">
        <f>IF(Company_Profile!G8="", "Owner Drives? (G-8) = blank",IF(Company_Profile!G8="Yes","Flag (G-8): Owner Drives.  Make sure owner understands need to also join to access benefits.",""))</f>
        <v>Owner Drives? (G-8) = blank</v>
      </c>
      <c r="B15" s="76" t="str">
        <f>IF(Company_Profile!C78="","MVR rechecks (C-78) = blank",IF(Company_Profile!C78="No","Flag (C-78): No MVR rechecks. Check if CC understood. Ask if CC open to change as this could disqualify CC from insurance discounts, CL, and WC. Discuss how A4DD can help with MVRs that drivers get for themselves.",""))</f>
        <v>MVR rechecks (C-78) = blank</v>
      </c>
      <c r="C15" s="76" t="str">
        <f>IF(Company_Profile!C68="", "% 201+ mi (C-68) = blank","")</f>
        <v>% 201+ mi (C-68) = blank</v>
      </c>
      <c r="E15" s="89"/>
      <c r="F15" s="166"/>
      <c r="G15" s="167"/>
      <c r="H15" s="167"/>
      <c r="I15" s="167"/>
      <c r="J15" s="167"/>
      <c r="K15" s="167"/>
      <c r="L15" s="168"/>
    </row>
    <row r="16" spans="1:12" ht="12" customHeight="1" x14ac:dyDescent="0.2">
      <c r="A16" s="76" t="str">
        <f>IF(Company_Profile!G9="", "Years in Biz (G-9) = blank","")</f>
        <v>Years in Biz (G-9) = blank</v>
      </c>
      <c r="B16" s="76" t="str">
        <f>IF(Company_Profile!C79="","Max Violations (C-79) = blank",IF(Company_Profile!C79&gt;3,"Flag (C-79): Max Viol. &gt;3. Ask when drivers with over 3 moving violations could be hired. Is CC open to change as this could disqualify CC from insurance discounts? Discuss how A4DD can help with MVRs that drivers get for themselves.",""))</f>
        <v>Max Violations (C-79) = blank</v>
      </c>
      <c r="C16" s="76" t="str">
        <f>IF(Company_Profile!C67+Company_Profile!C68&gt;0.2, "Flag (C-67/68): &gt;20% 100+mi. Check if CC understands question is about distances from stop to stop, not full routes. If yes, verify vehicles used (vans=ok). If trucks, get detail on work for Peter.",IF(Company_Profile!C68&gt;0.1, "Flag (C-68): &gt;10% 200+ mi. Check if CC understands question is about distances from stop to stop, not full routes. If yes, verify vehicles used (vans=ok). If trucks, get detail on work for Peter.",""))</f>
        <v/>
      </c>
      <c r="E16" s="89"/>
      <c r="F16" s="166"/>
      <c r="G16" s="167"/>
      <c r="H16" s="167"/>
      <c r="I16" s="167"/>
      <c r="J16" s="167"/>
      <c r="K16" s="167"/>
      <c r="L16" s="168"/>
    </row>
    <row r="17" spans="1:12" ht="12" customHeight="1" x14ac:dyDescent="0.2">
      <c r="A17" s="76" t="str">
        <f>IF(Company_Profile!G10="", "Annual Revenues (G-10) = blank","")</f>
        <v>Annual Revenues (G-10) = blank</v>
      </c>
      <c r="B17" s="78" t="str">
        <f>IF(Company_Profile!C80="","Max Accidents (C-80) = blank",IF(Company_Profile!C80&gt;2,"Flag (C-80): Max Accid. &gt;2. Ask when drivers with over 2 accidents could be hired. Is CC open to change as this could disqualify CC from insurance discounts? Discuss how A4DD can help with MVRs that drivers get for themselves.",""))</f>
        <v>Max Accidents (C-80) = blank</v>
      </c>
      <c r="C17" s="100" t="s">
        <v>88</v>
      </c>
      <c r="E17" s="89"/>
      <c r="F17" s="166"/>
      <c r="G17" s="167"/>
      <c r="H17" s="167"/>
      <c r="I17" s="167"/>
      <c r="J17" s="167"/>
      <c r="K17" s="167"/>
      <c r="L17" s="168"/>
    </row>
    <row r="18" spans="1:12" ht="12" customHeight="1" x14ac:dyDescent="0.2">
      <c r="A18" s="76" t="str">
        <f>IF(Company_Profile!G11="", "Non-Deliv Revenues (G-11) = blank","")</f>
        <v>Non-Deliv Revenues (G-11) = blank</v>
      </c>
      <c r="B18" s="78" t="str">
        <f>IF(Company_Profile!C82="","IC Safety Measures (C-82) = blank. Double-check that CC does nothing to promote driver safety. Not required and not a big issue by itself.","")</f>
        <v>IC Safety Measures (C-82) = blank. Double-check that CC does nothing to promote driver safety. Not required and not a big issue by itself.</v>
      </c>
      <c r="C18" s="76" t="str">
        <f>IF(Company_Profile!G52="", "# Owned/Leased Vehs (G-52) = blank","")</f>
        <v># Owned/Leased Vehs (G-52) = blank</v>
      </c>
      <c r="E18" s="89"/>
      <c r="F18" s="166"/>
      <c r="G18" s="167"/>
      <c r="H18" s="167"/>
      <c r="I18" s="167"/>
      <c r="J18" s="167"/>
      <c r="K18" s="167"/>
      <c r="L18" s="168"/>
    </row>
    <row r="19" spans="1:12" ht="12" customHeight="1" x14ac:dyDescent="0.2">
      <c r="A19" s="76" t="str">
        <f>IF(Company_Profile!G12="", "# Locations (G-12) = blank","")</f>
        <v># Locations (G-12) = blank</v>
      </c>
      <c r="B19" s="78" t="str">
        <f>IF(Company_Profile!C86="","Driver Ins. Info. (C-86) = blank.  If no requirements, CC should state that.","")</f>
        <v>Driver Ins. Info. (C-86) = blank.  If no requirements, CC should state that.</v>
      </c>
      <c r="C19" s="76" t="str">
        <f>IF(Company_Profile!G53="", "Non-Vehicles (G-53) = blank",IF(Company_Profile!G53&gt;0, "Flag (G-53): 2-Wheeled Ops. Get info. (types, numbers, IC vs EE, alert/memo CC that A4DD insurance only covers cars/trucks.",""))</f>
        <v>Non-Vehicles (G-53) = blank</v>
      </c>
      <c r="E19" s="89"/>
      <c r="F19" s="166"/>
      <c r="G19" s="167"/>
      <c r="H19" s="167"/>
      <c r="I19" s="167"/>
      <c r="J19" s="167"/>
      <c r="K19" s="167"/>
      <c r="L19" s="168"/>
    </row>
    <row r="20" spans="1:12" ht="12" customHeight="1" thickBot="1" x14ac:dyDescent="0.25">
      <c r="A20" s="76" t="str">
        <f>IF(Company_Profile!G13="", "DOT/MC# (G-13) = blank", IF(Company_Profile!G13="none","",IF(Company_Profile!G13&lt;100000,"Invalid DOT/MC # (G-13)", IF(Company_Profile!G13&gt;9999999,"Invalid DOT/MC# (G-13)",""))))</f>
        <v>DOT/MC# (G-13) = blank</v>
      </c>
      <c r="B20" s="77"/>
      <c r="C20" s="76" t="str">
        <f>IF(Company_Profile!G54="", "% on-demand (G-54) = blank","")</f>
        <v>% on-demand (G-54) = blank</v>
      </c>
      <c r="E20" s="89"/>
      <c r="F20" s="166"/>
      <c r="G20" s="167"/>
      <c r="H20" s="167"/>
      <c r="I20" s="167"/>
      <c r="J20" s="167"/>
      <c r="K20" s="167"/>
      <c r="L20" s="168"/>
    </row>
    <row r="21" spans="1:12" ht="12" customHeight="1" x14ac:dyDescent="0.2">
      <c r="A21" s="75" t="s">
        <v>152</v>
      </c>
      <c r="B21" s="79" t="s">
        <v>147</v>
      </c>
      <c r="C21" s="76" t="str">
        <f>IF(Company_Profile!G55="", "% residential (G-55) = blank","")</f>
        <v>% residential (G-55) = blank</v>
      </c>
      <c r="E21" s="89"/>
      <c r="F21" s="166"/>
      <c r="G21" s="167"/>
      <c r="H21" s="167"/>
      <c r="I21" s="167"/>
      <c r="J21" s="167"/>
      <c r="K21" s="167"/>
      <c r="L21" s="168"/>
    </row>
    <row r="22" spans="1:12" ht="12" customHeight="1" x14ac:dyDescent="0.2">
      <c r="A22" s="76" t="str">
        <f>IF(Company_Profile!G25="","Setting times etc (G-25) = blank",IF(Company_Profile!G25="Yes","Red Flag (G-25):Yes to setting times, etc.  Check if CC understood. This goes against IC standards and could disqualify CC from OccAcc discounts, CL, and WC.",""))</f>
        <v>Setting times etc (G-25) = blank</v>
      </c>
      <c r="B22" s="78" t="str">
        <f>IF(Company_Profile!G74="", "Car/SUV/MiniVan (G-74) = blank","")</f>
        <v>Car/SUV/MiniVan (G-74) = blank</v>
      </c>
      <c r="C22" s="76" t="str">
        <f>IF(Company_Profile!G56="", "% White Glove (G-56) = blank",IF(Company_Profile!G56&gt;0.05, "Flag (G-56): White Glove &gt; 5%. Discuss/memo special benefits like training, gear, GL ins., OccAcc helper coverage option.",""))</f>
        <v>% White Glove (G-56) = blank</v>
      </c>
      <c r="E22" s="89"/>
      <c r="F22" s="166"/>
      <c r="G22" s="167"/>
      <c r="H22" s="167"/>
      <c r="I22" s="167"/>
      <c r="J22" s="167"/>
      <c r="K22" s="167"/>
      <c r="L22" s="168"/>
    </row>
    <row r="23" spans="1:12" ht="12" customHeight="1" x14ac:dyDescent="0.2">
      <c r="A23" s="76" t="str">
        <f>IF(Company_Profile!G26="","Uniform/badge (G-26) = blank",IF(Company_Profile!G26="Yes","Flag (G-26): Yes to uniform/badge. Check if CC understood. This goes against IC standards and could disqualify CC from OccAcc discounts, CL, and WC.",""))</f>
        <v>Uniform/badge (G-26) = blank</v>
      </c>
      <c r="B23" s="78" t="str">
        <f>IF(Company_Profile!G75="", "Van/Pickup (G-75) = blank","")</f>
        <v>Van/Pickup (G-75) = blank</v>
      </c>
      <c r="C23" s="76" t="str">
        <f>IF(Company_Profile!G57="","% Med/Lab (G-57) = blank",IF(Company_Profile!G57&gt;0.05,"Flag (G-57): Med/Lab&gt;5%. Discuss/memo special benefits like training, gear, background checks.",""))</f>
        <v>% Med/Lab (G-57) = blank</v>
      </c>
      <c r="E23" s="89"/>
      <c r="F23" s="166"/>
      <c r="G23" s="167"/>
      <c r="H23" s="167"/>
      <c r="I23" s="167"/>
      <c r="J23" s="167"/>
      <c r="K23" s="167"/>
      <c r="L23" s="168"/>
    </row>
    <row r="24" spans="1:12" ht="12" customHeight="1" x14ac:dyDescent="0.2">
      <c r="A24" s="76" t="str">
        <f>IF(Company_Profile!G27="","Training/orient. (G-27) = blank",IF(Company_Profile!G27="Yes","Flag (G-27): Yes to training/orientation. Check details. This goes against IC standards and could disqualify CC from OccAcc discounts, CL, and WC. Discuss our training benefits and compliance monitoring (Turnkey Training).",""))</f>
        <v>Training/orient. (G-27) = blank</v>
      </c>
      <c r="B24" s="78" t="str">
        <f>IF(Company_Profile!G76="", "Small Box/Step Van (G-76) = blank","")</f>
        <v>Small Box/Step Van (G-76) = blank</v>
      </c>
      <c r="C24" s="76" t="str">
        <f>IF(Company_Profile!G58="","% Food/Bev/Cannabis (G-58) = blank",IF(Company_Profile!G58&gt;0.05,"Flag (G-58): Food/Bev/Cannabis&gt;5%.  Discuss special benefits like training, gear, GL Ins.",""))</f>
        <v>% Food/Bev/Cannabis (G-58) = blank</v>
      </c>
      <c r="E24" s="89"/>
      <c r="F24" s="166"/>
      <c r="G24" s="167"/>
      <c r="H24" s="167"/>
      <c r="I24" s="167"/>
      <c r="J24" s="167"/>
      <c r="K24" s="167"/>
      <c r="L24" s="168"/>
    </row>
    <row r="25" spans="1:12" ht="12" customHeight="1" x14ac:dyDescent="0.2">
      <c r="A25" s="76" t="str">
        <f>IF(Company_Profile!G28="","Signage w/out $ (G-28) = blank",IF(Company_Profile!G28="Yes","Flag (G-28): Yes to signage w/out $. Check details. This goes against IC standards and could disqualify CC from OccAcc discounts, CL, and WC. CC open to compensating drivers for signage?",""))</f>
        <v>Signage w/out $ (G-28) = blank</v>
      </c>
      <c r="B25" s="78" t="str">
        <f>IF(Company_Profile!G77="", "Heavy Box Truck (G-77) = blank","")</f>
        <v>Heavy Box Truck (G-77) = blank</v>
      </c>
      <c r="C25" s="76" t="str">
        <f>IF(Company_Profile!G59="", "HazMat (G-59) = blank",IF(Company_Profile!G59="Yes", "Flag (G-59): HazMat. Discuss special benefits like training, gear, MVRs.",""))</f>
        <v>HazMat (G-59) = blank</v>
      </c>
      <c r="E25" s="89"/>
      <c r="F25" s="166"/>
      <c r="G25" s="167"/>
      <c r="H25" s="167"/>
      <c r="I25" s="167"/>
      <c r="J25" s="167"/>
      <c r="K25" s="167"/>
      <c r="L25" s="168"/>
    </row>
    <row r="26" spans="1:12" ht="12" customHeight="1" x14ac:dyDescent="0.2">
      <c r="A26" s="76" t="str">
        <f>IF(Company_Profile!G25="Yes", IF(Company_Profile!C29="","Flag (C-29): details = blank",""),IF(Company_Profile!G26="Yes", IF(Company_Profile!C29="","Flag (C-29): details = blank",""),IF(Company_Profile!G27="Yes", IF(Company_Profile!C29="","Flag (C-29): details = blank",""),IF(Company_Profile!G28="Yes", IF(Company_Profile!C29="","Flag (C-29): details = blank",""),""))))</f>
        <v/>
      </c>
      <c r="B26" s="78" t="str">
        <f>IF(Company_Profile!G78="", "Tractor-Trailer (G-78) = blank","")</f>
        <v>Tractor-Trailer (G-78) = blank</v>
      </c>
      <c r="C26" s="76" t="str">
        <f>IF(Company_Profile!G60="", "Whse/Strg work (G-60) = blank",IF(Company_Profile!G60="Yes", "Flag (G-60): Whse/Strg work.  Discuss special benefits like safety/forklift training.",""))</f>
        <v>Whse/Strg work (G-60) = blank</v>
      </c>
      <c r="E26" s="89"/>
      <c r="F26" s="166"/>
      <c r="G26" s="167"/>
      <c r="H26" s="167"/>
      <c r="I26" s="167"/>
      <c r="J26" s="167"/>
      <c r="K26" s="167"/>
      <c r="L26" s="168"/>
    </row>
    <row r="27" spans="1:12" ht="12" customHeight="1" thickBot="1" x14ac:dyDescent="0.25">
      <c r="A27" s="76" t="str">
        <f>IF(Company_Profile!G32="","Written Agrmt. (G-32) = blank",IF(Company_Profile!G32="No","Flag (G-32): No to written agrmt. Check why. This goes against IC standards and could disqualify CC from OccAcc discounts, CL, and WC. Discuss how we can help with sample contract once registration is completed.",""))</f>
        <v>Written Agrmt. (G-32) = blank</v>
      </c>
      <c r="B27" s="78" t="str">
        <f>IF(Company_Profile!G77+Company_Profile!G78&gt;0.15, "Flag (G-77/78): &gt;15% HvyTrks.  Double-check. Ask about how used. Local or long-haul?",IF(Company_Profile!G78&gt;0,"Flag (G-78): Tractors. Double-check. Ask about how used. Local or long-haul?",""))</f>
        <v/>
      </c>
      <c r="C27" s="76" t="str">
        <f>IF(Company_Profile!G59="Yes", IF(Company_Profile!F62="","Flag (F-62): HazMat detail (G-59) = blank",""),"")</f>
        <v/>
      </c>
      <c r="E27" s="90"/>
      <c r="F27" s="172"/>
      <c r="G27" s="173"/>
      <c r="H27" s="173"/>
      <c r="I27" s="173"/>
      <c r="J27" s="173"/>
      <c r="K27" s="173"/>
      <c r="L27" s="174"/>
    </row>
    <row r="28" spans="1:12" ht="12" customHeight="1" thickBot="1" x14ac:dyDescent="0.25">
      <c r="A28" s="76" t="str">
        <f>IF(Company_Profile!G33="","Right to Reject (G-33) = blank",IF(Company_Profile!G33="No","Flag (G-33): Right to reject=No. Check if CC understood. For routed work, this means the right to reject a route. This goes against IC standards and could disqualify CC from OccAcc discounts, CL, and WC.",""))</f>
        <v>Right to Reject (G-33) = blank</v>
      </c>
      <c r="B28" s="78" t="str">
        <f>IF(Company_Profile!G79="", "Other Vehs (G-79) = blank","")</f>
        <v>Other Vehs (G-79) = blank</v>
      </c>
      <c r="C28" s="76" t="str">
        <f>IF(Company_Profile!G60="Yes", IF(Company_Profile!F62="","Flag (F-62): Whse detail (G-60) = blank",""),"")</f>
        <v/>
      </c>
    </row>
    <row r="29" spans="1:12" ht="12" customHeight="1" x14ac:dyDescent="0.2">
      <c r="A29" s="76" t="str">
        <f>IF(Company_Profile!G34="","Pay per Assignmt (G-34) = blank",IF(Company_Profile!G34="No","Flag (G-34): Pay per Assignmt=No. Check if CC understood. They can't be ICs by the hour. This goes against IC standards and could disqualify CC from OccAcc discounts, CL, and WC.",""))</f>
        <v>Pay per Assignmt (G-34) = blank</v>
      </c>
      <c r="B29" s="78" t="str">
        <f>IF(Company_Profile!G79&gt;0, IF(Company_Profile!F80="","Flag (F-80): No Detail for Other Vehs.",""),"")</f>
        <v/>
      </c>
      <c r="C29" s="76" t="str">
        <f>IF(Company_Profile!G63="","EE Drvrs (G-63) = blank",IF(Company_Profile!G63="Yes","Flag (G-63): EE Drivrs. Alert/memo CC that EEs don't become members but CC can order training, etc. for EEs. Also, advise it's best that EEs and ICs each do different work.",""))</f>
        <v>EE Drvrs (G-63) = blank</v>
      </c>
      <c r="E29" s="75" t="s">
        <v>148</v>
      </c>
      <c r="F29" s="80" t="s">
        <v>149</v>
      </c>
    </row>
    <row r="30" spans="1:12" ht="12" customHeight="1" x14ac:dyDescent="0.2">
      <c r="A30" s="76" t="str">
        <f>IF(Company_Profile!G35="","Responsible for Expenses (G-35) = blank",IF(Company_Profile!G35="No","Flag (G-35): Responsible for Expenses=No. Check why. This goes against IC standards and could disqualify CC from OccAcc discounts, CL, and WC. Discuss how we could help.",""))</f>
        <v>Responsible for Expenses (G-35) = blank</v>
      </c>
      <c r="B30" s="78"/>
      <c r="C30" s="76" t="str">
        <f>IF(Company_Profile!G63="Yes",IF(Company_Profile!F65="","Flag (F-65): EE Drivrs detail =  blank",""),"")</f>
        <v/>
      </c>
      <c r="E30" s="86" t="str">
        <f>IF(Company_Profile!C105="", "Driver Ins. (C-105) = blank","")</f>
        <v>Driver Ins. (C-105) = blank</v>
      </c>
      <c r="F30" s="113" t="str">
        <f>IF(Company_Profile!G105="", "Workers Comp (G-105) = blank","")</f>
        <v>Workers Comp (G-105) = blank</v>
      </c>
      <c r="G30" s="112"/>
      <c r="H30" s="121"/>
    </row>
    <row r="31" spans="1:12" ht="12" customHeight="1" x14ac:dyDescent="0.2">
      <c r="A31" s="76" t="str">
        <f>IF(Company_Profile!G32="No", IF(Company_Profile!C36="","Flag (C-29): details = blank",""),IF(Company_Profile!G33="No", IF(Company_Profile!C36="","Flag (C-29): details = blank",""),IF(Company_Profile!G34="No", IF(Company_Profile!C36="","Flag (C-29): details = blank",""),IF(Company_Profile!G35="No", IF(Company_Profile!C36="","Flag (C-29): details = blank",""),""))))</f>
        <v/>
      </c>
      <c r="B31" s="78" t="str">
        <f>IF(Company_Profile!G82="","Forklft/Other Equip. (G-84) = blank",IF(Company_Profile!G82="Yes","Flag (G-84):  Forklift use. Check for good detail and discuss A4DD Training/Safety benefits.",""))</f>
        <v>Forklft/Other Equip. (G-84) = blank</v>
      </c>
      <c r="C31" s="78" t="str">
        <f>IF(Company_Profile!G66="","TPA/PEO (G-66) = blank",IF(Company_Profile!G66="Yes","Flag (G-66): TPA/PEO. If TPA, alert/memo CC that we can work alongside/replace a TPA as desired. If PEO/EEL, alert/memo about WC risk and importance of CL.  Alert Peter.",""))</f>
        <v>TPA/PEO (G-66) = blank</v>
      </c>
      <c r="E31" s="86" t="str">
        <f>IF(Company_Profile!C106="","Health Ins/Drug Disc. (C-106) = blank","")</f>
        <v>Health Ins/Drug Disc. (C-106) = blank</v>
      </c>
      <c r="F31" s="113" t="str">
        <f>IF(Company_Profile!G106="", "Contingent Liab (G-106) = blank","")</f>
        <v>Contingent Liab (G-106) = blank</v>
      </c>
      <c r="H31" s="119"/>
    </row>
    <row r="32" spans="1:12" ht="12" customHeight="1" x14ac:dyDescent="0.2">
      <c r="A32" s="76" t="str">
        <f>IF(Company_Profile!G39="","Subcontractors (G-39) = blank",IF(Company_Profile!G39="Yes","Flag (G-39): Yes to Subcontractors. Make sure CC knows subs need to join and enroll to be covered by insurance benefits. Offer to have us speak with Lead ICs.",""))</f>
        <v>Subcontractors (G-39) = blank</v>
      </c>
      <c r="B32" s="78" t="str">
        <f>IF(Company_Profile!G82="Yes",IF(Company_Profile!F84="","Flag (F-84): No Forklift/Equip. Detail",""),"")</f>
        <v/>
      </c>
      <c r="C32" s="78" t="str">
        <f>IF(Company_Profile!G66="Yes",IF(Company_Profile!F68="","Flag (F-68): TPA/PEO detail = blank",""),"")</f>
        <v/>
      </c>
      <c r="E32" s="86" t="str">
        <f>IF(Company_Profile!C107="","Compliance/Skills Trng (C-107) = blank","")</f>
        <v>Compliance/Skills Trng (C-107) = blank</v>
      </c>
      <c r="F32" s="78" t="str">
        <f>IF(Company_Profile!G105&lt;&gt;"", IF(Company_Profile!G107="","IC Claims (G-107) = blank",""),"")</f>
        <v/>
      </c>
      <c r="H32" s="111"/>
    </row>
    <row r="33" spans="1:8" ht="12" customHeight="1" thickBot="1" x14ac:dyDescent="0.25">
      <c r="A33" s="76" t="str">
        <f>IF(Company_Profile!G40="","App./Enroll Form (G-40) = blank",IF(Company_Profile!G40="Yes","Flag (G-40): Yes to 'App' / 'Enroll' Form. Check if CC understood. This is about the label, not collecting info. from drivers. Easy to rename forms. Get promise.",""))</f>
        <v>App./Enroll Form (G-40) = blank</v>
      </c>
      <c r="B33" s="78"/>
      <c r="C33" s="78"/>
      <c r="E33" s="86" t="str">
        <f>IF(Company_Profile!C108="", "Safety Training (C-108) = blank","")</f>
        <v>Safety Training (C-108) = blank</v>
      </c>
      <c r="F33" s="78" t="str">
        <f>IF(Company_Profile!G107="Yes", IF(Company_Profile!G108="","Claims Resolvd (G-108) = blank",""),"")</f>
        <v/>
      </c>
      <c r="H33" s="111"/>
    </row>
    <row r="34" spans="1:8" ht="12" customHeight="1" x14ac:dyDescent="0.2">
      <c r="A34" s="76" t="str">
        <f>IF(Company_Profile!G41="","Vehicles/Gear (G-41) = blank",IF(Company_Profile!G41="Yes","Flag (G-41): Yes to Vehicles/Gear. Check details. Discuss how we can help with gear. For vehicles, lack of a proper written lease will disqualify CC from OccAcc discounts, CL, and WC. Discuss how we can help with a sample lease.",""))</f>
        <v>Vehicles/Gear (G-41) = blank</v>
      </c>
      <c r="B34" s="78"/>
      <c r="C34" s="75" t="s">
        <v>146</v>
      </c>
      <c r="E34" s="86" t="str">
        <f>IF(Company_Profile!C109="", "Business Trng (C-109) = blank","")</f>
        <v>Business Trng (C-109) = blank</v>
      </c>
      <c r="F34" s="78" t="str">
        <f>IF(Company_Profile!G105&lt;&gt;"", IF(Company_Profile!G109="","Adverse Rulings (G-109) = blank",""),"")</f>
        <v/>
      </c>
      <c r="H34" s="111"/>
    </row>
    <row r="35" spans="1:8" ht="12" customHeight="1" thickBot="1" x14ac:dyDescent="0.25">
      <c r="A35" s="76" t="str">
        <f>IF(Company_Profile!G42="","Post-Term Restrictions (G-42) = blank",IF(Company_Profile!G42="Yes","Flag (G-42): Yes to Post-Term Restrictions.  Check if CC is aware that restrictions could jeopardize driver IC status. Urge CC to minimize them.",""))</f>
        <v>Post-Term Restrictions (G-42) = blank</v>
      </c>
      <c r="B35" s="78"/>
      <c r="C35" s="77" t="str">
        <f>IF(Company_Profile!B122&lt;&gt;"", "Note special notification emails for Admin CCC screen.","No notification email given. Double-check if speaking to CC about other items.")</f>
        <v>No notification email given. Double-check if speaking to CC about other items.</v>
      </c>
      <c r="E35" s="86" t="str">
        <f>IF(Company_Profile!C110="", "Rookie Trng (C-110) = blank","")</f>
        <v>Rookie Trng (C-110) = blank</v>
      </c>
      <c r="H35" s="111"/>
    </row>
    <row r="36" spans="1:8" ht="12" customHeight="1" thickBot="1" x14ac:dyDescent="0.25">
      <c r="A36" s="76" t="str">
        <f>IF(Company_Profile!G39="No", IF(Company_Profile!C36="","Flag (C-29): details = blank",""),IF(Company_Profile!G40="No", IF(Company_Profile!C43="","Flag (C-43): details = blank",""),IF(Company_Profile!G41="No", IF(Company_Profile!C43="","Flag (C-43): details = blank",""),IF(Company_Profile!G42="No", IF(Company_Profile!C43="","Flag (C-43): details = blank",""),""))))</f>
        <v/>
      </c>
      <c r="B36" s="76"/>
      <c r="C36" s="97"/>
      <c r="E36" s="86" t="str">
        <f>IF(Company_Profile!C111="", "Safety Rewards (C-111) = blank","")</f>
        <v>Safety Rewards (C-111) = blank</v>
      </c>
      <c r="F36" s="78" t="str">
        <f>IF(Company_Profile!G111="", "Driver Recruitment (G-111) = blank","")</f>
        <v>Driver Recruitment (G-111) = blank</v>
      </c>
      <c r="H36" s="119"/>
    </row>
    <row r="37" spans="1:8" ht="12" customHeight="1" x14ac:dyDescent="0.2">
      <c r="A37" s="85" t="s">
        <v>145</v>
      </c>
      <c r="B37" s="75" t="s">
        <v>144</v>
      </c>
      <c r="C37" s="75" t="s">
        <v>143</v>
      </c>
      <c r="E37" s="86" t="str">
        <f>IF(Company_Profile!C112="", "Discounts (C-112) = blank","")</f>
        <v>Discounts (C-112) = blank</v>
      </c>
      <c r="F37" s="78" t="str">
        <f>IF(Company_Profile!G112="", "Compliance Monitor (G-112) = blank","")</f>
        <v>Compliance Monitor (G-112) = blank</v>
      </c>
      <c r="H37" s="119"/>
    </row>
    <row r="38" spans="1:8" ht="12" customHeight="1" thickBot="1" x14ac:dyDescent="0.25">
      <c r="A38" s="86" t="str">
        <f>IF(Company_Profile!C92="", "Ins Clm Name (C-92) = blank (not required but ask if CC wants driver insurance)","")</f>
        <v>Ins Clm Name (C-92) = blank (not required but ask if CC wants driver insurance)</v>
      </c>
      <c r="B38" s="86" t="str">
        <f>IF(Company_Profile!G91="", "Ins Agency (G-91) = blank (not required but ask if CC wants driver insurance)","")</f>
        <v>Ins Agency (G-91) = blank (not required but ask if CC wants driver insurance)</v>
      </c>
      <c r="C38" s="77" t="str">
        <f>IF(Company_Profile!G126="", "Accuracy Certif. (G-126) = blank","")</f>
        <v>Accuracy Certif. (G-126) = blank</v>
      </c>
      <c r="E38" s="86" t="str">
        <f>IF(Company_Profile!C113="", "Bus Formation (C-113) = blank","")</f>
        <v>Bus Formation (C-113) = blank</v>
      </c>
      <c r="F38" s="78" t="str">
        <f>IF(Company_Profile!G113="", "EE Training (G-113) = blank","")</f>
        <v>EE Training (G-113) = blank</v>
      </c>
      <c r="H38" s="119"/>
    </row>
    <row r="39" spans="1:8" ht="12" customHeight="1" x14ac:dyDescent="0.2">
      <c r="A39" s="86" t="str">
        <f>IF(Company_Profile!C93="", "Ins Clm Email (C-93) = blank (not required but ask if CC wants driver insurance)","")</f>
        <v>Ins Clm Email (C-93) = blank (not required but ask if CC wants driver insurance)</v>
      </c>
      <c r="B39" s="86" t="str">
        <f>IF(Company_Profile!G92="", "Ins Agent Name (G-92) = blank (not required but ask if CC wants driver insurance)","")</f>
        <v>Ins Agent Name (G-92) = blank (not required but ask if CC wants driver insurance)</v>
      </c>
      <c r="C39" s="98"/>
      <c r="E39" s="120" t="str">
        <f>IF(Company_Profile!C114="", "Supp Work (C-114) = blank","")</f>
        <v>Supp Work (C-114) = blank</v>
      </c>
      <c r="F39" s="78" t="str">
        <f>IF(Company_Profile!G114="", "Load Board (G-114) = blank","")</f>
        <v>Load Board (G-114) = blank</v>
      </c>
      <c r="H39" s="119"/>
    </row>
    <row r="40" spans="1:8" ht="12" customHeight="1" thickBot="1" x14ac:dyDescent="0.25">
      <c r="A40" s="86" t="str">
        <f>IF(Company_Profile!C94="", "Ins Clm Phone (C-94) = blank (not required but ask if CC wants driver insurance)","")</f>
        <v>Ins Clm Phone (C-94) = blank (not required but ask if CC wants driver insurance)</v>
      </c>
      <c r="B40" s="86" t="str">
        <f>IF(Company_Profile!G93="", "Ins Company1 (G-93) = blank (not required but ask if CC wants driver insurance)","")</f>
        <v>Ins Company1 (G-93) = blank (not required but ask if CC wants driver insurance)</v>
      </c>
      <c r="C40" s="99"/>
      <c r="E40" s="120" t="str">
        <f>IF(Company_Profile!C115="", "MC Authority (C-115) = blank","")</f>
        <v>MC Authority (C-115) = blank</v>
      </c>
      <c r="F40" s="122" t="str">
        <f>IF(Company_Profile!G115="", "MVR/Bkgrnd Chk (G-115) = blank","")</f>
        <v>MVR/Bkgrnd Chk (G-115) = blank</v>
      </c>
      <c r="H40" s="119"/>
    </row>
    <row r="41" spans="1:8" ht="12" customHeight="1" thickBot="1" x14ac:dyDescent="0.25">
      <c r="A41" s="87" t="str">
        <f>IF(Company_Profile!C95="", "Ins Clm Title (C-95) = blank (not required but ask if CC wants driver insurance)","")</f>
        <v>Ins Clm Title (C-95) = blank (not required but ask if CC wants driver insurance)</v>
      </c>
      <c r="B41" s="86" t="str">
        <f>IF(Company_Profile!G94="", "Ins Company2 (G-94) = blank (not required but ask if CC wants driver insurance)","")</f>
        <v>Ins Company2 (G-94) = blank (not required but ask if CC wants driver insurance)</v>
      </c>
      <c r="E41" s="120" t="str">
        <f>IF(Company_Profile!C116="", "TSA Authority (C-116) = blank","")</f>
        <v>TSA Authority (C-116) = blank</v>
      </c>
      <c r="F41" s="122" t="str">
        <f>IF(Company_Profile!G116="", "Lead Contactors (G-116) = blank","")</f>
        <v>Lead Contactors (G-116) = blank</v>
      </c>
      <c r="H41" s="119"/>
    </row>
    <row r="42" spans="1:8" ht="12" customHeight="1" thickBot="1" x14ac:dyDescent="0.25">
      <c r="B42" s="87" t="str">
        <f>IF(Company_Profile!G95="", "Ins Company3 (G-95) = blank (not required but ask if CC wants driver insurance)","")</f>
        <v>Ins Company3 (G-95) = blank (not required but ask if CC wants driver insurance)</v>
      </c>
      <c r="E42" s="87" t="str">
        <f>IF(Company_Profile!C117="", "Tax Services (C-117) = blank","")</f>
        <v>Tax Services (C-117) = blank</v>
      </c>
      <c r="F42" s="123" t="str">
        <f>IF(Company_Profile!G117="", "Free Consulting (G-117) = blank","")</f>
        <v>Free Consulting (G-117) = blank</v>
      </c>
    </row>
    <row r="43" spans="1:8" ht="12" customHeight="1" x14ac:dyDescent="0.2"/>
    <row r="44" spans="1:8" ht="12" customHeight="1" x14ac:dyDescent="0.2"/>
    <row r="45" spans="1:8" ht="12" customHeight="1" x14ac:dyDescent="0.2"/>
    <row r="46" spans="1:8" ht="12" customHeight="1" x14ac:dyDescent="0.2"/>
    <row r="47" spans="1:8" ht="12" customHeight="1" x14ac:dyDescent="0.2"/>
    <row r="48" spans="1: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97" spans="1:1" x14ac:dyDescent="0.2">
      <c r="A97" t="s">
        <v>6</v>
      </c>
    </row>
    <row r="98" spans="1:1" x14ac:dyDescent="0.2">
      <c r="A98" t="s">
        <v>7</v>
      </c>
    </row>
    <row r="100" spans="1:1" x14ac:dyDescent="0.2">
      <c r="A100" t="s">
        <v>8</v>
      </c>
    </row>
    <row r="101" spans="1:1" x14ac:dyDescent="0.2">
      <c r="A101" t="s">
        <v>9</v>
      </c>
    </row>
    <row r="102" spans="1:1" x14ac:dyDescent="0.2">
      <c r="A102" t="s">
        <v>7</v>
      </c>
    </row>
    <row r="104" spans="1:1" x14ac:dyDescent="0.2">
      <c r="A104" t="s">
        <v>59</v>
      </c>
    </row>
    <row r="105" spans="1:1" x14ac:dyDescent="0.2">
      <c r="A105" t="s">
        <v>58</v>
      </c>
    </row>
    <row r="106" spans="1:1" x14ac:dyDescent="0.2">
      <c r="A106" t="s">
        <v>7</v>
      </c>
    </row>
    <row r="108" spans="1:1" x14ac:dyDescent="0.2">
      <c r="A108" t="s">
        <v>6</v>
      </c>
    </row>
    <row r="109" spans="1:1" x14ac:dyDescent="0.2">
      <c r="A109" t="s">
        <v>7</v>
      </c>
    </row>
    <row r="110" spans="1:1" x14ac:dyDescent="0.2">
      <c r="A110" t="s">
        <v>62</v>
      </c>
    </row>
    <row r="117" spans="2:2" x14ac:dyDescent="0.2">
      <c r="B117" t="s">
        <v>51</v>
      </c>
    </row>
    <row r="118" spans="2:2" x14ac:dyDescent="0.2">
      <c r="B118" t="s">
        <v>52</v>
      </c>
    </row>
    <row r="124" spans="2:2" x14ac:dyDescent="0.2">
      <c r="B124" t="s">
        <v>12</v>
      </c>
    </row>
    <row r="125" spans="2:2" x14ac:dyDescent="0.2">
      <c r="B125" t="s">
        <v>13</v>
      </c>
    </row>
    <row r="126" spans="2:2" x14ac:dyDescent="0.2">
      <c r="B126" t="s">
        <v>14</v>
      </c>
    </row>
    <row r="127" spans="2:2" x14ac:dyDescent="0.2">
      <c r="B127" t="s">
        <v>177</v>
      </c>
    </row>
    <row r="128" spans="2:2" x14ac:dyDescent="0.2">
      <c r="B128" t="s">
        <v>73</v>
      </c>
    </row>
  </sheetData>
  <mergeCells count="26">
    <mergeCell ref="F26:L26"/>
    <mergeCell ref="F27:L27"/>
    <mergeCell ref="F20:L20"/>
    <mergeCell ref="F21:L21"/>
    <mergeCell ref="F22:L22"/>
    <mergeCell ref="F23:L23"/>
    <mergeCell ref="F24:L24"/>
    <mergeCell ref="F25:L25"/>
    <mergeCell ref="F19:L19"/>
    <mergeCell ref="F8:L8"/>
    <mergeCell ref="F9:L9"/>
    <mergeCell ref="F10:L10"/>
    <mergeCell ref="F11:L11"/>
    <mergeCell ref="F12:L12"/>
    <mergeCell ref="F13:L13"/>
    <mergeCell ref="F14:L14"/>
    <mergeCell ref="F15:L15"/>
    <mergeCell ref="F16:L16"/>
    <mergeCell ref="F17:L17"/>
    <mergeCell ref="F18:L18"/>
    <mergeCell ref="F7:L7"/>
    <mergeCell ref="F2:L2"/>
    <mergeCell ref="F3:L3"/>
    <mergeCell ref="F4:L4"/>
    <mergeCell ref="F5:L5"/>
    <mergeCell ref="F6:L6"/>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RowColHeaders="0" workbookViewId="0"/>
  </sheetViews>
  <sheetFormatPr defaultRowHeight="12.75" x14ac:dyDescent="0.2"/>
  <sheetData>
    <row r="1" spans="1:2" x14ac:dyDescent="0.2">
      <c r="A1" t="s">
        <v>0</v>
      </c>
      <c r="B1" t="b">
        <v>0</v>
      </c>
    </row>
    <row r="2" spans="1:2" x14ac:dyDescent="0.2">
      <c r="A2" t="s">
        <v>1</v>
      </c>
      <c r="B2" t="b">
        <v>0</v>
      </c>
    </row>
    <row r="3" spans="1:2" x14ac:dyDescent="0.2">
      <c r="A3" t="s">
        <v>2</v>
      </c>
      <c r="B3" t="s">
        <v>4</v>
      </c>
    </row>
    <row r="4" spans="1:2" x14ac:dyDescent="0.2">
      <c r="A4" t="s">
        <v>3</v>
      </c>
      <c r="B4">
        <v>1</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A33E61E-8EA5-4BB0-B13D-BE6B8A18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Company_Profile</vt:lpstr>
      <vt:lpstr>Sheet1</vt:lpstr>
      <vt:lpstr>Agree</vt:lpstr>
      <vt:lpstr>Interest</vt:lpstr>
      <vt:lpstr>LienBankrupt</vt:lpstr>
      <vt:lpstr>Company_Profile!Print_Area</vt:lpstr>
      <vt:lpstr>TemplatePrintArea</vt:lpstr>
      <vt:lpstr>Company_Profile!YesNo</vt:lpstr>
      <vt:lpstr>YesNoSome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Buy vs. lease car calculator</dc:title>
  <dc:creator>Peter Schlactus</dc:creator>
  <cp:keywords/>
  <cp:lastModifiedBy>Peter Schlactus</cp:lastModifiedBy>
  <cp:lastPrinted>2023-07-31T15:20:26Z</cp:lastPrinted>
  <dcterms:created xsi:type="dcterms:W3CDTF">2017-08-09T20:12:14Z</dcterms:created>
  <dcterms:modified xsi:type="dcterms:W3CDTF">2023-08-01T18:39:36Z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TC010525041033</vt:lpwstr>
  </property>
</Properties>
</file>