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pschl\Documents\111 A4DD\Operating Docs\New CC Materials\"/>
    </mc:Choice>
  </mc:AlternateContent>
  <xr:revisionPtr revIDLastSave="0" documentId="13_ncr:1_{065D9733-44E2-418C-83EC-A108AF61916C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Company_Profile" sheetId="2" r:id="rId1"/>
    <sheet name="Sheet1" sheetId="4" r:id="rId2"/>
    <sheet name="Variables" sheetId="3" state="veryHidden" r:id="rId3"/>
  </sheets>
  <externalReferences>
    <externalReference r:id="rId4"/>
    <externalReference r:id="rId5"/>
  </externalReferences>
  <definedNames>
    <definedName name="_Example" hidden="1">Variables!$B$1</definedName>
    <definedName name="_xlnm._FilterDatabase" localSheetId="0" hidden="1">Company_Profile!$B$15:$C$18</definedName>
    <definedName name="_Look" hidden="1">Variables!$B$4</definedName>
    <definedName name="_Series" hidden="1">Variables!$B$3</definedName>
    <definedName name="_Shading" hidden="1">Variables!$B$2</definedName>
    <definedName name="Agree">Sheet1!$B$115:$B$116</definedName>
    <definedName name="DATA_01" hidden="1">Company_Profile!#REF!</definedName>
    <definedName name="DATA_02" hidden="1">Company_Profile!$C$7:$C$11</definedName>
    <definedName name="DATA_03" hidden="1">Company_Profile!$G$12</definedName>
    <definedName name="DATA_04" hidden="1">Company_Profile!$C$16</definedName>
    <definedName name="DATA_05" hidden="1">Company_Profile!$C$18:$C$18</definedName>
    <definedName name="DATA_06" hidden="1">Company_Profile!#REF!</definedName>
    <definedName name="DATA_07" hidden="1">Company_Profile!#REF!</definedName>
    <definedName name="DATA_08" hidden="1">Company_Profile!#REF!</definedName>
    <definedName name="Interest">Sheet1!$B$122:$B$125</definedName>
    <definedName name="IntroPrintArea" hidden="1">#REF!</definedName>
    <definedName name="LienBankrupt">Sheet1!$A$99:$A$101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_xlnm.Print_Area" localSheetId="0">Company_Profile!$A$2:$H$104</definedName>
    <definedName name="RevA">[1]Sheet1!$A$103:$A$104</definedName>
    <definedName name="TemplatePrintArea">Company_Profile!$B$2:$G$30</definedName>
    <definedName name="YesNo" localSheetId="0">Sheet1!$A$96:$A$97</definedName>
    <definedName name="YesNoNA">[2]Sheet1!$A$103:$A$104</definedName>
    <definedName name="YesNoSome">Sheet1!$A$103:$A$105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4" l="1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40" i="4"/>
  <c r="A39" i="4"/>
  <c r="A38" i="4"/>
  <c r="A37" i="4"/>
  <c r="C36" i="4"/>
  <c r="B40" i="4"/>
  <c r="B39" i="4"/>
  <c r="B38" i="4"/>
  <c r="B37" i="4"/>
  <c r="B36" i="4"/>
  <c r="B32" i="4"/>
  <c r="B31" i="4"/>
  <c r="B30" i="4"/>
  <c r="B29" i="4"/>
  <c r="B28" i="4"/>
  <c r="B27" i="4"/>
  <c r="B26" i="4"/>
  <c r="B25" i="4"/>
  <c r="B24" i="4"/>
  <c r="B23" i="4"/>
  <c r="B22" i="4"/>
  <c r="B21" i="4"/>
  <c r="B18" i="4"/>
  <c r="B17" i="4"/>
  <c r="B16" i="4"/>
  <c r="B15" i="4"/>
  <c r="B14" i="4"/>
  <c r="B13" i="4"/>
  <c r="B12" i="4"/>
  <c r="B11" i="4"/>
  <c r="B10" i="4"/>
  <c r="B9" i="4"/>
  <c r="B6" i="4"/>
  <c r="B5" i="4"/>
  <c r="B4" i="4"/>
  <c r="B3" i="4"/>
  <c r="B2" i="4"/>
  <c r="A3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Schlactus</author>
  </authors>
  <commentList>
    <comment ref="A23" authorId="0" shapeId="0" xr:uid="{E795261F-92CA-41A1-AC34-10CAE94E7F6A}">
      <text>
        <r>
          <rPr>
            <b/>
            <sz val="9"/>
            <color indexed="81"/>
            <rFont val="Tahoma"/>
            <family val="2"/>
          </rPr>
          <t>Peter Schlactus:</t>
        </r>
        <r>
          <rPr>
            <sz val="9"/>
            <color indexed="81"/>
            <rFont val="Tahoma"/>
            <family val="2"/>
          </rPr>
          <t xml:space="preserve">
Training on use of communications equipment, proper completion of paperwork or customer policies/procedures is not a big deal.</t>
        </r>
      </text>
    </comment>
  </commentList>
</comments>
</file>

<file path=xl/sharedStrings.xml><?xml version="1.0" encoding="utf-8"?>
<sst xmlns="http://schemas.openxmlformats.org/spreadsheetml/2006/main" count="169" uniqueCount="155">
  <si>
    <t>_Example</t>
  </si>
  <si>
    <t>_Shading</t>
  </si>
  <si>
    <t>_Series</t>
  </si>
  <si>
    <t>_Look</t>
  </si>
  <si>
    <t>OfficeReady 3.0</t>
  </si>
  <si>
    <t>BASICS</t>
  </si>
  <si>
    <t>Yes</t>
  </si>
  <si>
    <t>No</t>
  </si>
  <si>
    <t>Yes during past 5 years</t>
  </si>
  <si>
    <t>Yes over 5 years ago</t>
  </si>
  <si>
    <t>Required fields are indicated with an asterisk ( * )</t>
  </si>
  <si>
    <t>OPERATIONS</t>
  </si>
  <si>
    <t>High</t>
  </si>
  <si>
    <t>Medium</t>
  </si>
  <si>
    <t>Low</t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</si>
  <si>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Today's Date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</si>
  <si>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Name(s) of Owner(s)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</si>
  <si>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Years in Delivery Bus.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</si>
  <si>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Telephone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</si>
  <si>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Email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</si>
  <si>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Name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</si>
  <si>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Person Completing Profile: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</si>
  <si>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Zip Code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</si>
  <si>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State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</si>
  <si>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City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</si>
  <si>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Are drivers permitted to refuse / reject a delivery?</t>
    </r>
  </si>
  <si>
    <r>
      <t xml:space="preserve">  </t>
    </r>
    <r>
      <rPr>
        <sz val="8"/>
        <color rgb="FFFF0000"/>
        <rFont val="Verdana"/>
        <family val="2"/>
        <scheme val="minor"/>
      </rPr>
      <t xml:space="preserve"> *</t>
    </r>
    <r>
      <rPr>
        <sz val="8"/>
        <color theme="1"/>
        <rFont val="Verdana"/>
        <family val="2"/>
        <scheme val="minor"/>
      </rPr>
      <t>Under 3 hours</t>
    </r>
  </si>
  <si>
    <r>
      <t xml:space="preserve">   </t>
    </r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Same Day (&gt; 3 hrs)</t>
    </r>
  </si>
  <si>
    <r>
      <t xml:space="preserve">  </t>
    </r>
    <r>
      <rPr>
        <sz val="8"/>
        <color rgb="FFFF0000"/>
        <rFont val="Verdana"/>
        <family val="2"/>
        <scheme val="minor"/>
      </rPr>
      <t xml:space="preserve"> *</t>
    </r>
    <r>
      <rPr>
        <sz val="8"/>
        <color theme="1"/>
        <rFont val="Verdana"/>
        <family val="2"/>
        <scheme val="minor"/>
      </rPr>
      <t>Overnight / Next Day</t>
    </r>
  </si>
  <si>
    <r>
      <t xml:space="preserve">  </t>
    </r>
    <r>
      <rPr>
        <sz val="8"/>
        <color rgb="FFFF0000"/>
        <rFont val="Verdana"/>
        <family val="2"/>
        <scheme val="minor"/>
      </rPr>
      <t xml:space="preserve"> *</t>
    </r>
    <r>
      <rPr>
        <sz val="8"/>
        <color theme="1"/>
        <rFont val="Verdana"/>
        <family val="2"/>
        <scheme val="minor"/>
      </rPr>
      <t>Longer</t>
    </r>
  </si>
  <si>
    <r>
      <t xml:space="preserve">  </t>
    </r>
    <r>
      <rPr>
        <sz val="8"/>
        <color rgb="FFFF0000"/>
        <rFont val="Verdana"/>
        <family val="2"/>
        <scheme val="minor"/>
      </rPr>
      <t xml:space="preserve"> *</t>
    </r>
    <r>
      <rPr>
        <sz val="8"/>
        <color theme="1"/>
        <rFont val="Verdana"/>
        <family val="2"/>
        <scheme val="minor"/>
      </rPr>
      <t>Up to 50 lbs.</t>
    </r>
  </si>
  <si>
    <r>
      <t xml:space="preserve">   </t>
    </r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51-100 lbs.</t>
    </r>
  </si>
  <si>
    <r>
      <t xml:space="preserve">  </t>
    </r>
    <r>
      <rPr>
        <sz val="8"/>
        <color rgb="FFFF0000"/>
        <rFont val="Verdana"/>
        <family val="2"/>
        <scheme val="minor"/>
      </rPr>
      <t xml:space="preserve"> *</t>
    </r>
    <r>
      <rPr>
        <sz val="8"/>
        <color theme="1"/>
        <rFont val="Verdana"/>
        <family val="2"/>
        <scheme val="minor"/>
      </rPr>
      <t>100-200 lbs.</t>
    </r>
  </si>
  <si>
    <r>
      <t xml:space="preserve">   </t>
    </r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Over 200 lbs.</t>
    </r>
  </si>
  <si>
    <r>
      <t xml:space="preserve">  </t>
    </r>
    <r>
      <rPr>
        <sz val="8"/>
        <color rgb="FFFF0000"/>
        <rFont val="Verdana"/>
        <family val="2"/>
        <scheme val="minor"/>
      </rPr>
      <t xml:space="preserve"> *</t>
    </r>
    <r>
      <rPr>
        <sz val="8"/>
        <color theme="1"/>
        <rFont val="Verdana"/>
        <family val="2"/>
        <scheme val="minor"/>
      </rPr>
      <t>Up to 50 miles</t>
    </r>
  </si>
  <si>
    <r>
      <rPr>
        <sz val="8"/>
        <color rgb="FFFF0000"/>
        <rFont val="Verdana"/>
        <family val="2"/>
        <scheme val="minor"/>
      </rPr>
      <t xml:space="preserve">   *</t>
    </r>
    <r>
      <rPr>
        <sz val="8"/>
        <color theme="1"/>
        <rFont val="Verdana"/>
        <family val="2"/>
        <scheme val="minor"/>
      </rPr>
      <t>100-200 miles</t>
    </r>
  </si>
  <si>
    <r>
      <t xml:space="preserve">   </t>
    </r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51-100 miles</t>
    </r>
  </si>
  <si>
    <r>
      <t xml:space="preserve">   </t>
    </r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Over 200 miles</t>
    </r>
  </si>
  <si>
    <r>
      <rPr>
        <sz val="8"/>
        <color rgb="FFFF0000"/>
        <rFont val="Verdana"/>
        <family val="2"/>
        <scheme val="minor"/>
      </rPr>
      <t>*</t>
    </r>
    <r>
      <rPr>
        <sz val="8"/>
        <rFont val="Verdana"/>
        <family val="2"/>
        <scheme val="minor"/>
      </rPr>
      <t xml:space="preserve">Total </t>
    </r>
    <r>
      <rPr>
        <sz val="8"/>
        <color theme="1"/>
        <rFont val="Verdana"/>
        <family val="2"/>
        <scheme val="minor"/>
      </rPr>
      <t>Annual Gross Revenues</t>
    </r>
  </si>
  <si>
    <r>
      <rPr>
        <sz val="8"/>
        <color rgb="FFFF0000"/>
        <rFont val="Verdana"/>
        <family val="2"/>
        <scheme val="minor"/>
      </rPr>
      <t xml:space="preserve">   *</t>
    </r>
    <r>
      <rPr>
        <sz val="8"/>
        <color theme="1"/>
        <rFont val="Verdana"/>
        <family val="2"/>
        <scheme val="minor"/>
      </rPr>
      <t>Cargo Van / Pickup Truck</t>
    </r>
  </si>
  <si>
    <r>
      <t xml:space="preserve">   </t>
    </r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Small Box Truck / Step Van</t>
    </r>
  </si>
  <si>
    <r>
      <t xml:space="preserve">   </t>
    </r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Heavy Box Truck</t>
    </r>
  </si>
  <si>
    <r>
      <t xml:space="preserve">   </t>
    </r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Tractor-Trailer</t>
    </r>
  </si>
  <si>
    <r>
      <t xml:space="preserve">   </t>
    </r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Other (describe below if any)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</si>
  <si>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Min. years licensed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</si>
  <si>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Maximum age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</si>
  <si>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Minimum age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</si>
  <si>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Annual MVR re-check?</t>
    </r>
  </si>
  <si>
    <t xml:space="preserve">EQUIPMENT  </t>
  </si>
  <si>
    <t xml:space="preserve">TREATMENT of INDEPENDENT DRIVERS               </t>
  </si>
  <si>
    <t>CERTIFICATION</t>
  </si>
  <si>
    <t>Agree</t>
  </si>
  <si>
    <t>Disagree</t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</si>
  <si>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 xml:space="preserve">Do drivers use a forklift or other </t>
    </r>
  </si>
  <si>
    <t xml:space="preserve"> heavy cargo handling equipment?</t>
  </si>
  <si>
    <t xml:space="preserve"> from you or an entity you control?</t>
  </si>
  <si>
    <t>Provide details on any "Yes" answer above:</t>
  </si>
  <si>
    <r>
      <rPr>
        <sz val="8"/>
        <color rgb="FFFF0000"/>
        <rFont val="Verdana"/>
        <family val="2"/>
        <scheme val="minor"/>
      </rPr>
      <t>*</t>
    </r>
    <r>
      <rPr>
        <sz val="8"/>
        <rFont val="Verdana"/>
        <family val="2"/>
        <scheme val="minor"/>
      </rPr>
      <t>Min. delivery experience</t>
    </r>
  </si>
  <si>
    <t>Pay attention to pop-up boxes with tips.</t>
  </si>
  <si>
    <t>Yes - some</t>
  </si>
  <si>
    <t>Yes - all</t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</si>
  <si>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I certify I have personally completed this profile questionnaire and the information in it is true.</t>
    </r>
  </si>
  <si>
    <t>NOTES</t>
  </si>
  <si>
    <t>n/a</t>
  </si>
  <si>
    <t>Person we can contact in the event of a driver insurance claim</t>
  </si>
  <si>
    <t>Insurance Broker Name</t>
  </si>
  <si>
    <t>Name</t>
  </si>
  <si>
    <t>Insurance Broker Firm Name</t>
  </si>
  <si>
    <t>Email</t>
  </si>
  <si>
    <t>Telephone</t>
  </si>
  <si>
    <t>Title</t>
  </si>
  <si>
    <t>Company 2</t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</si>
  <si>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 xml:space="preserve">Do drivers sign a formal written agreement? </t>
    </r>
    <r>
      <rPr>
        <sz val="8"/>
        <color rgb="FFFF0000"/>
        <rFont val="Verdana"/>
        <family val="2"/>
        <scheme val="minor"/>
      </rPr>
      <t>If so, please provide a copy along with this questionnaire.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</si>
  <si>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Do drivers complete an "application" or "enrollment form" for you?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</si>
  <si>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Are drivers paid on a negotiated per assignment basis (such as commission) and not by the hour?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</si>
  <si>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Max. violations allowed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</si>
  <si>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Max. accidents allowed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</si>
  <si>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MVR: 3+ years checked?</t>
    </r>
  </si>
  <si>
    <r>
      <t xml:space="preserve">  </t>
    </r>
    <r>
      <rPr>
        <sz val="8"/>
        <color rgb="FFFF0000"/>
        <rFont val="Verdana"/>
        <family val="2"/>
        <scheme val="minor"/>
      </rPr>
      <t xml:space="preserve"> *</t>
    </r>
    <r>
      <rPr>
        <sz val="8"/>
        <color theme="1"/>
        <rFont val="Verdana"/>
        <family val="2"/>
        <scheme val="minor"/>
      </rPr>
      <t>Passenger Auto / SUV / Minivan</t>
    </r>
  </si>
  <si>
    <t xml:space="preserve">   CONTACT for INSURANCE CLAIMS</t>
  </si>
  <si>
    <t xml:space="preserve">   INSURANCE VENDORS</t>
  </si>
  <si>
    <t>Need More Info</t>
  </si>
  <si>
    <t>CELL / TOPIC</t>
  </si>
  <si>
    <r>
      <t>*</t>
    </r>
    <r>
      <rPr>
        <sz val="8"/>
        <color theme="1"/>
        <rFont val="Verdana"/>
        <family val="2"/>
        <scheme val="minor"/>
      </rPr>
      <t>Does owner drive?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</si>
  <si>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Do you impose a uniform or ID badge requirement (beyond what shippers may require)?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</si>
  <si>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Do you require drivers to display signage on their vehicles without specific compensation for it?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</si>
  <si>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 xml:space="preserve">Do any drivers use subcontracted drivers of their own?  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</si>
  <si>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Do drivers obtain equipment or supplies through you?</t>
    </r>
  </si>
  <si>
    <t xml:space="preserve">     answers above:    </t>
  </si>
  <si>
    <t xml:space="preserve">     Details for any "No"  </t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</si>
  <si>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Are drivers responsible for their expenses, such as vehicle maintenance &amp; repairs, fuel, tolls and insurance?</t>
    </r>
  </si>
  <si>
    <t xml:space="preserve">     Details for any "Yes"  </t>
  </si>
  <si>
    <t>IC Vehicle Types                                       (give % of each)</t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</si>
  <si>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Do any IC drivers obtain a vehicle</t>
    </r>
  </si>
  <si>
    <r>
      <rPr>
        <sz val="8"/>
        <color rgb="FFFF0000"/>
        <rFont val="Verdana"/>
        <family val="2"/>
        <scheme val="minor"/>
      </rPr>
      <t>*</t>
    </r>
    <r>
      <rPr>
        <sz val="8"/>
        <rFont val="Verdana"/>
        <family val="2"/>
        <scheme val="minor"/>
      </rPr>
      <t>What insurances do drivers</t>
    </r>
  </si>
  <si>
    <t>have and how do they get it?</t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</si>
  <si>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Your Business Name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</si>
  <si>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Do you utilize employee delivery drivers?</t>
    </r>
  </si>
  <si>
    <t xml:space="preserve">  If so, give name(s), # years, satisfaction level:</t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</si>
  <si>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Do you utilize a TPA, EE Leasing, or PEO?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</si>
  <si>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USDOT # or MC# (or "none")</t>
    </r>
  </si>
  <si>
    <t>BASICS-DRIVERS (G12-14)</t>
  </si>
  <si>
    <t>BASICS (6-17)</t>
  </si>
  <si>
    <t>TREATMENT (22-44)</t>
  </si>
  <si>
    <t>INS VENDORS (96-100)</t>
  </si>
  <si>
    <t>EQUIPMENT (74G-86G)</t>
  </si>
  <si>
    <t>HIRING / SAFETY (73C-91C)</t>
  </si>
  <si>
    <t xml:space="preserve">  If so, describe how their work differs from IC's:</t>
  </si>
  <si>
    <t>G-Column Fields:</t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</si>
  <si>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Describe your Services - include speciality areas and types of goods - and any other services you offer besides delivery.</t>
    </r>
  </si>
  <si>
    <r>
      <t xml:space="preserve">Delivery Timeframe         </t>
    </r>
    <r>
      <rPr>
        <sz val="7.5"/>
        <color theme="1"/>
        <rFont val="Verdana"/>
        <family val="2"/>
        <scheme val="minor"/>
      </rPr>
      <t xml:space="preserve">       </t>
    </r>
    <r>
      <rPr>
        <sz val="8"/>
        <color theme="1"/>
        <rFont val="Verdana"/>
        <family val="2"/>
        <scheme val="minor"/>
      </rPr>
      <t>(give the % of each)</t>
    </r>
  </si>
  <si>
    <t>Parcel Weight                       (give the % of each)</t>
  </si>
  <si>
    <t>INS CLAIM CONTACT (97-100)</t>
  </si>
  <si>
    <t>OPERATIONS  (50-68)</t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</si>
  <si>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Number of drivers using Helpers</t>
    </r>
  </si>
  <si>
    <t>Maybe</t>
  </si>
  <si>
    <t>My goal</t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</si>
  <si>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Do you give or arrange for training/orientation on topics other than those required by the government?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</si>
  <si>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 xml:space="preserve">Do you set pickup or delivery times or control the method or sequence of deliveries </t>
    </r>
    <r>
      <rPr>
        <sz val="7"/>
        <color theme="1"/>
        <rFont val="Verdana"/>
        <family val="2"/>
        <scheme val="minor"/>
      </rPr>
      <t>(beyond customer specs)</t>
    </r>
    <r>
      <rPr>
        <sz val="8"/>
        <color theme="1"/>
        <rFont val="Verdana"/>
        <family val="2"/>
        <scheme val="minor"/>
      </rPr>
      <t>?</t>
    </r>
  </si>
  <si>
    <r>
      <t>*</t>
    </r>
    <r>
      <rPr>
        <sz val="8"/>
        <rFont val="Verdana"/>
        <family val="2"/>
        <scheme val="minor"/>
      </rPr>
      <t>Do you restrict who drivers can work for after terminating their contract with you?</t>
    </r>
  </si>
  <si>
    <t>Trip Distance                       (give the % of each)</t>
  </si>
  <si>
    <t>Describe safety measures</t>
  </si>
  <si>
    <t>used for independent drivers</t>
  </si>
  <si>
    <t>Insurance Companies:         Company 1</t>
  </si>
  <si>
    <t>Company 3</t>
  </si>
  <si>
    <t xml:space="preserve">HELP WANTED - what concerns, needs, or goals do you want our help with? </t>
  </si>
  <si>
    <r>
      <rPr>
        <sz val="8"/>
        <color rgb="FFFF0000"/>
        <rFont val="Verdana"/>
        <family val="2"/>
        <scheme val="minor"/>
      </rPr>
      <t xml:space="preserve">               *</t>
    </r>
    <r>
      <rPr>
        <sz val="8"/>
        <color theme="1"/>
        <rFont val="Verdana"/>
        <family val="2"/>
        <scheme val="minor"/>
      </rPr>
      <t>Is Workers Comp. required?</t>
    </r>
  </si>
  <si>
    <r>
      <rPr>
        <sz val="8"/>
        <color rgb="FFFF0000"/>
        <rFont val="Verdana"/>
        <family val="2"/>
        <scheme val="minor"/>
      </rPr>
      <t xml:space="preserve">   *</t>
    </r>
    <r>
      <rPr>
        <sz val="8"/>
        <color theme="1"/>
        <rFont val="Verdana"/>
        <family val="2"/>
        <scheme val="minor"/>
      </rPr>
      <t>Are you a Lead (Master) Contractor?</t>
    </r>
  </si>
  <si>
    <r>
      <rPr>
        <sz val="8"/>
        <color rgb="FFFF0000"/>
        <rFont val="Verdana"/>
        <family val="2"/>
        <scheme val="minor"/>
      </rPr>
      <t xml:space="preserve">       *</t>
    </r>
    <r>
      <rPr>
        <sz val="8"/>
        <rFont val="Verdana"/>
        <family val="2"/>
        <scheme val="minor"/>
      </rPr>
      <t>S</t>
    </r>
    <r>
      <rPr>
        <sz val="8"/>
        <color theme="1"/>
        <rFont val="Verdana"/>
        <family val="2"/>
        <scheme val="minor"/>
      </rPr>
      <t>hipping Customers of your own?</t>
    </r>
  </si>
  <si>
    <r>
      <rPr>
        <sz val="8"/>
        <color rgb="FFFF0000"/>
        <rFont val="Verdana"/>
        <family val="2"/>
        <scheme val="minor"/>
      </rPr>
      <t xml:space="preserve">      *</t>
    </r>
    <r>
      <rPr>
        <sz val="8"/>
        <color theme="1"/>
        <rFont val="Verdana"/>
        <family val="2"/>
        <scheme val="minor"/>
      </rPr>
      <t>Is Contingent Insurance required?</t>
    </r>
  </si>
  <si>
    <t>ed. 01/23</t>
  </si>
  <si>
    <t>A4DD Business Builder Profile</t>
  </si>
  <si>
    <r>
      <rPr>
        <sz val="8"/>
        <color rgb="FFFF0000"/>
        <rFont val="Verdana"/>
        <family val="2"/>
        <scheme val="minor"/>
      </rPr>
      <t xml:space="preserve">* </t>
    </r>
    <r>
      <rPr>
        <sz val="8"/>
        <color theme="1"/>
        <rFont val="Verdana"/>
        <family val="2"/>
        <scheme val="minor"/>
      </rPr>
      <t>% Residential work</t>
    </r>
  </si>
  <si>
    <r>
      <rPr>
        <sz val="8"/>
        <color rgb="FFFF0000"/>
        <rFont val="Verdana"/>
        <family val="2"/>
        <scheme val="minor"/>
      </rPr>
      <t xml:space="preserve">* </t>
    </r>
    <r>
      <rPr>
        <sz val="8"/>
        <color theme="1"/>
        <rFont val="Verdana"/>
        <family val="2"/>
        <scheme val="minor"/>
      </rPr>
      <t>% On-Demand work</t>
    </r>
  </si>
  <si>
    <r>
      <rPr>
        <sz val="8"/>
        <color rgb="FFFF0000"/>
        <rFont val="Verdana"/>
        <family val="2"/>
        <scheme val="minor"/>
      </rPr>
      <t xml:space="preserve">* </t>
    </r>
    <r>
      <rPr>
        <sz val="8"/>
        <color theme="1"/>
        <rFont val="Verdana"/>
        <family val="2"/>
        <scheme val="minor"/>
      </rPr>
      <t># Couriers not using cars or trucks</t>
    </r>
  </si>
  <si>
    <r>
      <rPr>
        <sz val="8"/>
        <color rgb="FFFF0000"/>
        <rFont val="Verdana"/>
        <family val="2"/>
        <scheme val="minor"/>
      </rPr>
      <t xml:space="preserve">* </t>
    </r>
    <r>
      <rPr>
        <sz val="8"/>
        <color theme="1"/>
        <rFont val="Verdana"/>
        <family val="2"/>
        <scheme val="minor"/>
      </rPr>
      <t xml:space="preserve"># Owned/Leased Vehicles </t>
    </r>
  </si>
  <si>
    <r>
      <rPr>
        <sz val="8"/>
        <color rgb="FFFF0000"/>
        <rFont val="Verdana"/>
        <family val="2"/>
        <scheme val="minor"/>
      </rPr>
      <t xml:space="preserve">* </t>
    </r>
    <r>
      <rPr>
        <sz val="8"/>
        <color theme="1"/>
        <rFont val="Verdana"/>
        <family val="2"/>
        <scheme val="minor"/>
      </rPr>
      <t>% Assembly/Installation work</t>
    </r>
  </si>
  <si>
    <r>
      <rPr>
        <sz val="8"/>
        <color rgb="FFFF0000"/>
        <rFont val="Verdana"/>
        <family val="2"/>
        <scheme val="minor"/>
      </rPr>
      <t xml:space="preserve">* </t>
    </r>
    <r>
      <rPr>
        <sz val="8"/>
        <color theme="1"/>
        <rFont val="Verdana"/>
        <family val="2"/>
        <scheme val="minor"/>
      </rPr>
      <t>% Pharma/Med./Lab work</t>
    </r>
  </si>
  <si>
    <r>
      <rPr>
        <sz val="8"/>
        <color rgb="FFFF0000"/>
        <rFont val="Verdana"/>
        <family val="2"/>
        <scheme val="minor"/>
      </rPr>
      <t xml:space="preserve">* </t>
    </r>
    <r>
      <rPr>
        <sz val="8"/>
        <color theme="1"/>
        <rFont val="Verdana"/>
        <family val="2"/>
        <scheme val="minor"/>
      </rPr>
      <t>% Food/Beverage/Cannabis work</t>
    </r>
  </si>
  <si>
    <r>
      <rPr>
        <sz val="8"/>
        <color rgb="FFFF0000"/>
        <rFont val="Verdana"/>
        <family val="2"/>
        <scheme val="minor"/>
      </rPr>
      <t xml:space="preserve">* </t>
    </r>
    <r>
      <rPr>
        <sz val="8"/>
        <color theme="1"/>
        <rFont val="Verdana"/>
        <family val="2"/>
        <scheme val="minor"/>
      </rPr>
      <t>Placardable quantities of HazMat?</t>
    </r>
  </si>
  <si>
    <r>
      <rPr>
        <sz val="8"/>
        <color rgb="FFFF0000"/>
        <rFont val="Verdana"/>
        <family val="2"/>
        <scheme val="minor"/>
      </rPr>
      <t xml:space="preserve">* </t>
    </r>
    <r>
      <rPr>
        <sz val="8"/>
        <color theme="1"/>
        <rFont val="Verdana"/>
        <family val="2"/>
        <scheme val="minor"/>
      </rPr>
      <t>Drivers work in whse/storage areas?</t>
    </r>
  </si>
  <si>
    <t>DRIVER HIRING &amp; SAFETY</t>
  </si>
  <si>
    <t>If you are just starting out, describe the business you want to have in 6-12 months. Otherwise, describe your business as it is currently.</t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</si>
  <si>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Business Type</t>
    </r>
  </si>
  <si>
    <r>
      <rPr>
        <sz val="8"/>
        <color rgb="FFFF0000"/>
        <rFont val="Verdana"/>
        <family val="2"/>
        <scheme val="minor"/>
      </rPr>
      <t xml:space="preserve">        *</t>
    </r>
    <r>
      <rPr>
        <sz val="8"/>
        <color theme="1"/>
        <rFont val="Verdana"/>
        <family val="2"/>
        <scheme val="minor"/>
      </rPr>
      <t>Main Street Address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</si>
  <si>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Title/Status (owner?)</t>
    </r>
  </si>
  <si>
    <t>C-Corporation</t>
  </si>
  <si>
    <t>S-Corporation</t>
  </si>
  <si>
    <t>Partnership</t>
  </si>
  <si>
    <t>LLC (Limited Liability Corp.)</t>
  </si>
  <si>
    <t>Sole Proprietor w/Registered DBA</t>
  </si>
  <si>
    <t>Sole Proprietor-no registered DBA</t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</si>
  <si>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 xml:space="preserve">Total number of IC drivers </t>
    </r>
  </si>
  <si>
    <r>
      <rPr>
        <sz val="8"/>
        <color rgb="FFFF0000"/>
        <rFont val="Verdana"/>
        <family val="2"/>
        <scheme val="minor"/>
      </rPr>
      <t>*</t>
    </r>
    <r>
      <rPr>
        <sz val="8"/>
        <color theme="1"/>
        <rFont val="Verdana"/>
        <family val="2"/>
        <scheme val="minor"/>
      </rPr>
      <t>State(s) with IC drivers</t>
    </r>
  </si>
  <si>
    <r>
      <t xml:space="preserve">Email to </t>
    </r>
    <r>
      <rPr>
        <b/>
        <sz val="9"/>
        <color rgb="FF000000"/>
        <rFont val="Verdana"/>
        <family val="2"/>
      </rPr>
      <t>a4ddteam@a4dd.org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</si>
</sst>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164" formatCode="mm/dd/yy"/>
    <numFmt numFmtId="165" formatCode="0_);[Red]\(0\)"/>
    <numFmt numFmtId="166" formatCode="00000"/>
    <numFmt numFmtId="167" formatCode="[&lt;=9999999]###\-####;\(###\)\ ###\-####"/>
    <numFmt numFmtId="168" formatCode="0.0"/>
    <numFmt numFmtId="169" formatCode="[$$-409]#,##0"/>
  </numFmts>
  <fonts count="33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i/>
      <sz val="7"/>
      <color indexed="8"/>
      <name val="Verdana"/>
      <family val="2"/>
    </font>
    <font>
      <b/>
      <i/>
      <sz val="10"/>
      <color indexed="9"/>
      <name val="Verdana"/>
      <family val="2"/>
    </font>
    <font>
      <sz val="10"/>
      <name val="Verdana"/>
      <family val="2"/>
    </font>
    <font>
      <sz val="10"/>
      <name val="Verdana"/>
      <family val="2"/>
      <scheme val="minor"/>
    </font>
    <font>
      <sz val="10"/>
      <color indexed="9"/>
      <name val="Verdana"/>
      <family val="2"/>
      <scheme val="major"/>
    </font>
    <font>
      <b/>
      <i/>
      <sz val="10"/>
      <color indexed="9"/>
      <name val="Verdana"/>
      <family val="2"/>
      <scheme val="major"/>
    </font>
    <font>
      <sz val="10"/>
      <color indexed="8"/>
      <name val="Verdana"/>
      <family val="2"/>
      <scheme val="major"/>
    </font>
    <font>
      <b/>
      <i/>
      <sz val="9"/>
      <color theme="0"/>
      <name val="Verdana"/>
      <family val="2"/>
      <scheme val="major"/>
    </font>
    <font>
      <b/>
      <sz val="18"/>
      <color theme="1"/>
      <name val="Verdana"/>
      <family val="2"/>
      <scheme val="major"/>
    </font>
    <font>
      <sz val="10"/>
      <color theme="1"/>
      <name val="Verdana"/>
      <family val="2"/>
    </font>
    <font>
      <sz val="10"/>
      <color theme="1"/>
      <name val="Verdana"/>
      <family val="2"/>
      <scheme val="minor"/>
    </font>
    <font>
      <sz val="8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i/>
      <sz val="7"/>
      <color theme="1"/>
      <name val="Verdana"/>
      <family val="2"/>
      <scheme val="minor"/>
    </font>
    <font>
      <sz val="9"/>
      <color theme="1"/>
      <name val="Verdana"/>
      <family val="2"/>
      <scheme val="minor"/>
    </font>
    <font>
      <sz val="8"/>
      <color theme="0"/>
      <name val="Verdana"/>
      <family val="2"/>
      <scheme val="major"/>
    </font>
    <font>
      <sz val="8"/>
      <color rgb="FFFF0000"/>
      <name val="Verdana"/>
      <family val="2"/>
    </font>
    <font>
      <sz val="10"/>
      <color rgb="FFFF0000"/>
      <name val="Verdana"/>
      <family val="2"/>
    </font>
    <font>
      <sz val="7.5"/>
      <color theme="1"/>
      <name val="Verdana"/>
      <family val="2"/>
      <scheme val="minor"/>
    </font>
    <font>
      <sz val="8"/>
      <color rgb="FFFF0000"/>
      <name val="Verdana"/>
      <family val="2"/>
      <scheme val="minor"/>
    </font>
    <font>
      <sz val="8"/>
      <name val="Verdana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i/>
      <sz val="9"/>
      <color indexed="9"/>
      <name val="Verdana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"/>
      <color theme="1"/>
      <name val="Verdana"/>
      <family val="2"/>
      <scheme val="minor"/>
    </font>
    <font>
      <sz val="8"/>
      <color rgb="FFFF0000"/>
      <name val="Verdana"/>
      <family val="2"/>
      <scheme val="major"/>
    </font>
    <font>
      <sz val="9"/>
      <color indexed="8"/>
      <name val="Verdana"/>
      <family val="2"/>
    </font>
    <font>
      <b/>
      <sz val="9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EB57"/>
        <bgColor indexed="64"/>
      </patternFill>
    </fill>
    <fill>
      <patternFill patternType="solid">
        <fgColor rgb="FFFFF989"/>
        <bgColor indexed="64"/>
      </patternFill>
    </fill>
  </fills>
  <borders count="4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40" fontId="0" fillId="0" borderId="0" applyFon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0" fontId="25" fillId="0" borderId="0" applyNumberFormat="0" applyFill="0" applyBorder="0" applyAlignment="0" applyProtection="0"/>
  </cellStyleXfs>
  <cellXfs count="167">
    <xf numFmtId="40" fontId="0" fillId="0" borderId="0" xfId="0"/>
    <xf numFmtId="40" fontId="2" fillId="0" borderId="0" xfId="0" applyFont="1" applyProtection="1"/>
    <xf numFmtId="40" fontId="2" fillId="0" borderId="0" xfId="0" applyFont="1" applyBorder="1" applyAlignment="1" applyProtection="1">
      <alignment horizontal="centerContinuous"/>
    </xf>
    <xf numFmtId="40" fontId="2" fillId="0" borderId="0" xfId="0" applyFont="1" applyBorder="1" applyProtection="1"/>
    <xf numFmtId="40" fontId="2" fillId="0" borderId="0" xfId="0" applyFont="1" applyAlignment="1" applyProtection="1">
      <alignment horizontal="left"/>
    </xf>
    <xf numFmtId="40" fontId="2" fillId="0" borderId="0" xfId="0" applyFont="1" applyAlignment="1" applyProtection="1">
      <alignment horizontal="center"/>
    </xf>
    <xf numFmtId="40" fontId="2" fillId="0" borderId="0" xfId="0" applyFont="1" applyBorder="1" applyAlignment="1" applyProtection="1">
      <alignment horizontal="left" indent="1"/>
    </xf>
    <xf numFmtId="40" fontId="3" fillId="0" borderId="0" xfId="0" applyFont="1" applyBorder="1" applyAlignment="1" applyProtection="1">
      <alignment horizontal="left" indent="1"/>
    </xf>
    <xf numFmtId="40" fontId="5" fillId="0" borderId="0" xfId="0" applyFont="1" applyProtection="1"/>
    <xf numFmtId="40" fontId="6" fillId="0" borderId="0" xfId="0" applyFont="1" applyProtection="1"/>
    <xf numFmtId="40" fontId="12" fillId="0" borderId="0" xfId="0" applyFont="1" applyProtection="1"/>
    <xf numFmtId="40" fontId="12" fillId="0" borderId="0" xfId="0" applyFont="1" applyBorder="1" applyAlignment="1" applyProtection="1">
      <alignment horizontal="centerContinuous"/>
    </xf>
    <xf numFmtId="40" fontId="13" fillId="0" borderId="0" xfId="0" applyFont="1" applyAlignment="1" applyProtection="1">
      <alignment horizontal="right"/>
    </xf>
    <xf numFmtId="40" fontId="20" fillId="0" borderId="0" xfId="0" applyFont="1" applyBorder="1" applyAlignment="1" applyProtection="1">
      <alignment horizontal="centerContinuous"/>
    </xf>
    <xf numFmtId="40" fontId="19" fillId="0" borderId="0" xfId="0" applyFont="1" applyAlignment="1" applyProtection="1">
      <alignment vertical="center"/>
    </xf>
    <xf numFmtId="40" fontId="7" fillId="3" borderId="2" xfId="0" applyFont="1" applyFill="1" applyBorder="1" applyAlignment="1" applyProtection="1">
      <alignment horizontal="center"/>
    </xf>
    <xf numFmtId="40" fontId="10" fillId="3" borderId="3" xfId="0" applyFont="1" applyFill="1" applyBorder="1" applyAlignment="1" applyProtection="1">
      <alignment horizontal="center" vertical="center"/>
    </xf>
    <xf numFmtId="40" fontId="8" fillId="3" borderId="4" xfId="0" applyFont="1" applyFill="1" applyBorder="1" applyAlignment="1" applyProtection="1">
      <alignment horizontal="center" vertical="center"/>
    </xf>
    <xf numFmtId="40" fontId="9" fillId="3" borderId="4" xfId="0" applyFont="1" applyFill="1" applyBorder="1" applyAlignment="1" applyProtection="1">
      <alignment horizontal="center"/>
    </xf>
    <xf numFmtId="40" fontId="2" fillId="2" borderId="0" xfId="0" applyFont="1" applyFill="1" applyBorder="1" applyAlignment="1" applyProtection="1">
      <alignment horizontal="center"/>
    </xf>
    <xf numFmtId="40" fontId="6" fillId="2" borderId="5" xfId="0" applyFont="1" applyFill="1" applyBorder="1" applyProtection="1"/>
    <xf numFmtId="40" fontId="14" fillId="2" borderId="8" xfId="0" applyFont="1" applyFill="1" applyBorder="1" applyAlignment="1" applyProtection="1">
      <alignment horizontal="left" indent="1"/>
    </xf>
    <xf numFmtId="40" fontId="14" fillId="2" borderId="8" xfId="0" applyFont="1" applyFill="1" applyBorder="1" applyAlignment="1" applyProtection="1">
      <alignment horizontal="right" indent="1"/>
    </xf>
    <xf numFmtId="40" fontId="6" fillId="2" borderId="10" xfId="0" applyFont="1" applyFill="1" applyBorder="1" applyAlignment="1" applyProtection="1">
      <alignment horizontal="left" indent="1"/>
    </xf>
    <xf numFmtId="40" fontId="6" fillId="2" borderId="6" xfId="0" applyFont="1" applyFill="1" applyBorder="1" applyProtection="1"/>
    <xf numFmtId="38" fontId="6" fillId="2" borderId="9" xfId="0" applyNumberFormat="1" applyFont="1" applyFill="1" applyBorder="1" applyProtection="1">
      <protection locked="0"/>
    </xf>
    <xf numFmtId="40" fontId="6" fillId="2" borderId="9" xfId="0" applyFont="1" applyFill="1" applyBorder="1" applyProtection="1"/>
    <xf numFmtId="38" fontId="6" fillId="2" borderId="9" xfId="0" applyNumberFormat="1" applyFont="1" applyFill="1" applyBorder="1" applyProtection="1"/>
    <xf numFmtId="40" fontId="14" fillId="2" borderId="0" xfId="0" applyFont="1" applyFill="1" applyBorder="1" applyAlignment="1" applyProtection="1">
      <alignment horizontal="left" indent="1"/>
    </xf>
    <xf numFmtId="40" fontId="13" fillId="2" borderId="0" xfId="0" applyFont="1" applyFill="1" applyBorder="1" applyProtection="1"/>
    <xf numFmtId="40" fontId="6" fillId="2" borderId="11" xfId="0" applyFont="1" applyFill="1" applyBorder="1" applyProtection="1"/>
    <xf numFmtId="40" fontId="6" fillId="2" borderId="12" xfId="0" applyFont="1" applyFill="1" applyBorder="1" applyProtection="1"/>
    <xf numFmtId="40" fontId="13" fillId="4" borderId="1" xfId="0" applyFont="1" applyFill="1" applyBorder="1" applyAlignment="1" applyProtection="1">
      <alignment horizontal="center"/>
      <protection locked="0"/>
    </xf>
    <xf numFmtId="40" fontId="6" fillId="2" borderId="7" xfId="0" applyFont="1" applyFill="1" applyBorder="1" applyProtection="1"/>
    <xf numFmtId="40" fontId="13" fillId="2" borderId="9" xfId="0" applyFont="1" applyFill="1" applyBorder="1" applyProtection="1"/>
    <xf numFmtId="38" fontId="13" fillId="2" borderId="0" xfId="0" applyNumberFormat="1" applyFont="1" applyFill="1" applyBorder="1" applyProtection="1"/>
    <xf numFmtId="40" fontId="16" fillId="2" borderId="10" xfId="0" applyFont="1" applyFill="1" applyBorder="1" applyAlignment="1" applyProtection="1">
      <alignment horizontal="left" indent="1"/>
    </xf>
    <xf numFmtId="40" fontId="13" fillId="2" borderId="11" xfId="0" applyFont="1" applyFill="1" applyBorder="1" applyProtection="1"/>
    <xf numFmtId="40" fontId="13" fillId="2" borderId="12" xfId="0" applyFont="1" applyFill="1" applyBorder="1" applyProtection="1"/>
    <xf numFmtId="40" fontId="13" fillId="2" borderId="10" xfId="0" applyFont="1" applyFill="1" applyBorder="1" applyAlignment="1" applyProtection="1">
      <alignment horizontal="left" indent="1"/>
    </xf>
    <xf numFmtId="40" fontId="10" fillId="3" borderId="2" xfId="0" applyFont="1" applyFill="1" applyBorder="1" applyAlignment="1" applyProtection="1">
      <alignment horizontal="left" vertical="center" indent="1"/>
    </xf>
    <xf numFmtId="40" fontId="15" fillId="2" borderId="5" xfId="0" applyFont="1" applyFill="1" applyBorder="1" applyAlignment="1" applyProtection="1">
      <alignment horizontal="left" indent="1"/>
    </xf>
    <xf numFmtId="40" fontId="15" fillId="2" borderId="6" xfId="0" applyFont="1" applyFill="1" applyBorder="1" applyAlignment="1" applyProtection="1">
      <alignment horizontal="left" indent="1"/>
    </xf>
    <xf numFmtId="40" fontId="14" fillId="2" borderId="0" xfId="0" applyFont="1" applyFill="1" applyBorder="1" applyAlignment="1" applyProtection="1">
      <alignment horizontal="right"/>
    </xf>
    <xf numFmtId="40" fontId="17" fillId="2" borderId="0" xfId="0" applyFont="1" applyFill="1" applyBorder="1" applyAlignment="1" applyProtection="1">
      <alignment horizontal="left" indent="1"/>
    </xf>
    <xf numFmtId="40" fontId="17" fillId="2" borderId="11" xfId="0" applyFont="1" applyFill="1" applyBorder="1" applyAlignment="1" applyProtection="1">
      <alignment horizontal="left" indent="1"/>
    </xf>
    <xf numFmtId="10" fontId="13" fillId="2" borderId="11" xfId="0" applyNumberFormat="1" applyFont="1" applyFill="1" applyBorder="1" applyProtection="1">
      <protection locked="0"/>
    </xf>
    <xf numFmtId="40" fontId="4" fillId="3" borderId="3" xfId="0" applyFont="1" applyFill="1" applyBorder="1" applyAlignment="1" applyProtection="1">
      <alignment horizontal="center" vertical="center"/>
    </xf>
    <xf numFmtId="40" fontId="2" fillId="3" borderId="4" xfId="0" applyFont="1" applyFill="1" applyBorder="1" applyAlignment="1" applyProtection="1">
      <alignment horizontal="center"/>
    </xf>
    <xf numFmtId="40" fontId="14" fillId="2" borderId="11" xfId="0" applyFont="1" applyFill="1" applyBorder="1" applyAlignment="1" applyProtection="1">
      <alignment horizontal="left" indent="1"/>
    </xf>
    <xf numFmtId="10" fontId="13" fillId="2" borderId="9" xfId="0" applyNumberFormat="1" applyFont="1" applyFill="1" applyBorder="1" applyProtection="1">
      <protection locked="0"/>
    </xf>
    <xf numFmtId="10" fontId="13" fillId="2" borderId="12" xfId="0" applyNumberFormat="1" applyFont="1" applyFill="1" applyBorder="1" applyProtection="1">
      <protection locked="0"/>
    </xf>
    <xf numFmtId="40" fontId="17" fillId="2" borderId="5" xfId="0" applyFont="1" applyFill="1" applyBorder="1" applyAlignment="1" applyProtection="1">
      <alignment horizontal="left" indent="1"/>
    </xf>
    <xf numFmtId="38" fontId="13" fillId="2" borderId="9" xfId="0" applyNumberFormat="1" applyFont="1" applyFill="1" applyBorder="1" applyProtection="1"/>
    <xf numFmtId="6" fontId="13" fillId="2" borderId="9" xfId="0" applyNumberFormat="1" applyFont="1" applyFill="1" applyBorder="1" applyProtection="1"/>
    <xf numFmtId="40" fontId="10" fillId="3" borderId="6" xfId="0" applyFont="1" applyFill="1" applyBorder="1" applyAlignment="1" applyProtection="1">
      <alignment horizontal="center" vertical="center"/>
    </xf>
    <xf numFmtId="40" fontId="5" fillId="0" borderId="0" xfId="0" applyFont="1" applyBorder="1" applyProtection="1"/>
    <xf numFmtId="40" fontId="13" fillId="2" borderId="0" xfId="0" applyFont="1" applyFill="1" applyBorder="1" applyAlignment="1" applyProtection="1"/>
    <xf numFmtId="40" fontId="14" fillId="0" borderId="0" xfId="0" applyFont="1" applyBorder="1" applyAlignment="1" applyProtection="1">
      <alignment horizontal="right"/>
    </xf>
    <xf numFmtId="6" fontId="13" fillId="2" borderId="0" xfId="0" applyNumberFormat="1" applyFont="1" applyFill="1" applyBorder="1" applyProtection="1"/>
    <xf numFmtId="40" fontId="23" fillId="2" borderId="8" xfId="0" applyFont="1" applyFill="1" applyBorder="1" applyAlignment="1" applyProtection="1">
      <alignment horizontal="left" indent="1"/>
    </xf>
    <xf numFmtId="40" fontId="14" fillId="2" borderId="0" xfId="0" applyFont="1" applyFill="1" applyBorder="1" applyProtection="1"/>
    <xf numFmtId="40" fontId="5" fillId="2" borderId="0" xfId="0" applyFont="1" applyFill="1" applyProtection="1"/>
    <xf numFmtId="38" fontId="13" fillId="4" borderId="1" xfId="0" applyNumberFormat="1" applyFont="1" applyFill="1" applyBorder="1" applyAlignment="1" applyProtection="1">
      <alignment horizontal="center" shrinkToFit="1"/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168" fontId="13" fillId="4" borderId="1" xfId="0" applyNumberFormat="1" applyFon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1" fontId="13" fillId="4" borderId="1" xfId="0" applyNumberFormat="1" applyFont="1" applyFill="1" applyBorder="1" applyAlignment="1" applyProtection="1">
      <alignment horizontal="center"/>
      <protection locked="0"/>
    </xf>
    <xf numFmtId="9" fontId="13" fillId="4" borderId="1" xfId="0" applyNumberFormat="1" applyFont="1" applyFill="1" applyBorder="1" applyAlignment="1" applyProtection="1">
      <alignment horizontal="center"/>
      <protection locked="0"/>
    </xf>
    <xf numFmtId="10" fontId="13" fillId="4" borderId="1" xfId="0" applyNumberFormat="1" applyFont="1" applyFill="1" applyBorder="1" applyAlignment="1" applyProtection="1">
      <alignment horizontal="center"/>
      <protection locked="0"/>
    </xf>
    <xf numFmtId="14" fontId="13" fillId="4" borderId="1" xfId="0" applyNumberFormat="1" applyFont="1" applyFill="1" applyBorder="1" applyAlignment="1" applyProtection="1">
      <alignment horizontal="center"/>
      <protection locked="0"/>
    </xf>
    <xf numFmtId="166" fontId="13" fillId="4" borderId="1" xfId="0" applyNumberFormat="1" applyFont="1" applyFill="1" applyBorder="1" applyAlignment="1" applyProtection="1">
      <alignment horizontal="center"/>
      <protection locked="0"/>
    </xf>
    <xf numFmtId="6" fontId="13" fillId="4" borderId="1" xfId="0" applyNumberFormat="1" applyFont="1" applyFill="1" applyBorder="1" applyAlignment="1" applyProtection="1">
      <alignment horizontal="center" shrinkToFit="1"/>
      <protection locked="0"/>
    </xf>
    <xf numFmtId="38" fontId="13" fillId="4" borderId="13" xfId="0" applyNumberFormat="1" applyFont="1" applyFill="1" applyBorder="1" applyAlignment="1" applyProtection="1">
      <alignment horizontal="center" shrinkToFit="1"/>
      <protection locked="0"/>
    </xf>
    <xf numFmtId="40" fontId="13" fillId="4" borderId="1" xfId="0" applyFont="1" applyFill="1" applyBorder="1" applyAlignment="1" applyProtection="1">
      <protection locked="0"/>
    </xf>
    <xf numFmtId="38" fontId="13" fillId="4" borderId="1" xfId="0" applyNumberFormat="1" applyFont="1" applyFill="1" applyBorder="1" applyAlignment="1" applyProtection="1">
      <protection locked="0"/>
    </xf>
    <xf numFmtId="6" fontId="6" fillId="2" borderId="9" xfId="0" applyNumberFormat="1" applyFont="1" applyFill="1" applyBorder="1" applyProtection="1"/>
    <xf numFmtId="40" fontId="6" fillId="2" borderId="9" xfId="0" applyFont="1" applyFill="1" applyBorder="1" applyAlignment="1" applyProtection="1">
      <alignment horizontal="center"/>
    </xf>
    <xf numFmtId="10" fontId="6" fillId="2" borderId="9" xfId="0" applyNumberFormat="1" applyFont="1" applyFill="1" applyBorder="1" applyProtection="1"/>
    <xf numFmtId="169" fontId="13" fillId="4" borderId="1" xfId="0" applyNumberFormat="1" applyFont="1" applyFill="1" applyBorder="1" applyAlignment="1" applyProtection="1">
      <alignment horizontal="center"/>
      <protection locked="0"/>
    </xf>
    <xf numFmtId="3" fontId="13" fillId="4" borderId="1" xfId="0" applyNumberFormat="1" applyFont="1" applyFill="1" applyBorder="1" applyAlignment="1" applyProtection="1">
      <alignment horizontal="center"/>
      <protection locked="0"/>
    </xf>
    <xf numFmtId="40" fontId="25" fillId="4" borderId="1" xfId="4" applyFill="1" applyBorder="1" applyAlignment="1" applyProtection="1">
      <protection locked="0"/>
    </xf>
    <xf numFmtId="40" fontId="6" fillId="2" borderId="0" xfId="0" applyFont="1" applyFill="1" applyBorder="1" applyAlignment="1" applyProtection="1">
      <alignment horizontal="left" indent="1"/>
    </xf>
    <xf numFmtId="10" fontId="13" fillId="2" borderId="0" xfId="0" applyNumberFormat="1" applyFont="1" applyFill="1" applyBorder="1" applyProtection="1">
      <protection locked="0"/>
    </xf>
    <xf numFmtId="40" fontId="2" fillId="0" borderId="29" xfId="0" applyFont="1" applyBorder="1" applyProtection="1"/>
    <xf numFmtId="40" fontId="24" fillId="0" borderId="0" xfId="0" applyFont="1" applyBorder="1"/>
    <xf numFmtId="40" fontId="0" fillId="0" borderId="14" xfId="0" applyFont="1" applyBorder="1" applyProtection="1"/>
    <xf numFmtId="40" fontId="0" fillId="0" borderId="14" xfId="0" applyBorder="1" applyProtection="1"/>
    <xf numFmtId="40" fontId="24" fillId="0" borderId="15" xfId="0" applyFont="1" applyBorder="1" applyProtection="1"/>
    <xf numFmtId="40" fontId="24" fillId="0" borderId="16" xfId="0" applyFont="1" applyBorder="1" applyProtection="1"/>
    <xf numFmtId="40" fontId="24" fillId="0" borderId="17" xfId="0" applyFont="1" applyBorder="1" applyProtection="1"/>
    <xf numFmtId="40" fontId="0" fillId="0" borderId="19" xfId="0" applyFont="1" applyBorder="1" applyProtection="1"/>
    <xf numFmtId="10" fontId="13" fillId="2" borderId="0" xfId="0" applyNumberFormat="1" applyFont="1" applyFill="1" applyBorder="1" applyProtection="1"/>
    <xf numFmtId="40" fontId="26" fillId="3" borderId="2" xfId="0" applyFont="1" applyFill="1" applyBorder="1" applyAlignment="1" applyProtection="1">
      <alignment horizontal="left"/>
    </xf>
    <xf numFmtId="167" fontId="13" fillId="4" borderId="30" xfId="0" applyNumberFormat="1" applyFont="1" applyFill="1" applyBorder="1" applyAlignment="1" applyProtection="1">
      <protection locked="0"/>
    </xf>
    <xf numFmtId="40" fontId="14" fillId="2" borderId="8" xfId="0" applyFont="1" applyFill="1" applyBorder="1" applyAlignment="1" applyProtection="1">
      <alignment horizontal="left" vertical="top" indent="1"/>
    </xf>
    <xf numFmtId="40" fontId="0" fillId="0" borderId="4" xfId="0" applyBorder="1" applyAlignment="1" applyProtection="1">
      <alignment horizontal="left" shrinkToFit="1"/>
      <protection locked="0"/>
    </xf>
    <xf numFmtId="40" fontId="23" fillId="2" borderId="10" xfId="0" applyFont="1" applyFill="1" applyBorder="1" applyAlignment="1" applyProtection="1">
      <alignment horizontal="left" indent="1"/>
    </xf>
    <xf numFmtId="40" fontId="0" fillId="0" borderId="31" xfId="0" applyBorder="1" applyProtection="1"/>
    <xf numFmtId="40" fontId="24" fillId="0" borderId="15" xfId="0" applyFont="1" applyBorder="1"/>
    <xf numFmtId="40" fontId="24" fillId="0" borderId="16" xfId="0" applyFont="1" applyBorder="1"/>
    <xf numFmtId="40" fontId="0" fillId="5" borderId="32" xfId="0" applyFill="1" applyBorder="1"/>
    <xf numFmtId="40" fontId="0" fillId="5" borderId="33" xfId="0" applyFill="1" applyBorder="1"/>
    <xf numFmtId="40" fontId="0" fillId="5" borderId="34" xfId="0" applyFill="1" applyBorder="1"/>
    <xf numFmtId="40" fontId="22" fillId="0" borderId="8" xfId="0" applyFont="1" applyBorder="1" applyAlignment="1" applyProtection="1">
      <alignment horizontal="left" indent="1"/>
    </xf>
    <xf numFmtId="40" fontId="0" fillId="0" borderId="0" xfId="0" applyBorder="1" applyAlignment="1" applyProtection="1">
      <alignment horizontal="left" shrinkToFit="1"/>
      <protection locked="0"/>
    </xf>
    <xf numFmtId="40" fontId="14" fillId="0" borderId="8" xfId="0" applyFont="1" applyBorder="1" applyAlignment="1" applyProtection="1">
      <alignment horizontal="left" indent="1"/>
    </xf>
    <xf numFmtId="40" fontId="22" fillId="2" borderId="8" xfId="0" applyFont="1" applyFill="1" applyBorder="1" applyAlignment="1" applyProtection="1">
      <alignment horizontal="right" indent="1"/>
    </xf>
    <xf numFmtId="40" fontId="5" fillId="2" borderId="35" xfId="0" applyFont="1" applyFill="1" applyBorder="1" applyProtection="1"/>
    <xf numFmtId="40" fontId="17" fillId="2" borderId="36" xfId="0" applyFont="1" applyFill="1" applyBorder="1" applyAlignment="1" applyProtection="1">
      <alignment horizontal="left" indent="1"/>
    </xf>
    <xf numFmtId="6" fontId="13" fillId="4" borderId="1" xfId="0" applyNumberFormat="1" applyFont="1" applyFill="1" applyBorder="1" applyAlignment="1" applyProtection="1">
      <alignment horizontal="center"/>
      <protection locked="0"/>
    </xf>
    <xf numFmtId="40" fontId="24" fillId="0" borderId="14" xfId="0" applyFont="1" applyBorder="1" applyProtection="1"/>
    <xf numFmtId="40" fontId="0" fillId="0" borderId="15" xfId="0" applyBorder="1"/>
    <xf numFmtId="40" fontId="0" fillId="0" borderId="16" xfId="0" applyBorder="1"/>
    <xf numFmtId="40" fontId="0" fillId="0" borderId="15" xfId="0" applyFont="1" applyBorder="1" applyProtection="1"/>
    <xf numFmtId="40" fontId="14" fillId="2" borderId="37" xfId="0" applyFont="1" applyFill="1" applyBorder="1" applyAlignment="1" applyProtection="1">
      <alignment horizontal="left" indent="1"/>
    </xf>
    <xf numFmtId="40" fontId="10" fillId="3" borderId="26" xfId="0" applyFont="1" applyFill="1" applyBorder="1" applyAlignment="1" applyProtection="1">
      <alignment horizontal="center" vertical="center"/>
    </xf>
    <xf numFmtId="40" fontId="10" fillId="3" borderId="38" xfId="0" applyFont="1" applyFill="1" applyBorder="1" applyAlignment="1" applyProtection="1">
      <alignment horizontal="left" vertical="center" indent="1"/>
    </xf>
    <xf numFmtId="40" fontId="18" fillId="3" borderId="39" xfId="0" applyFont="1" applyFill="1" applyBorder="1" applyAlignment="1" applyProtection="1">
      <alignment horizontal="center"/>
    </xf>
    <xf numFmtId="40" fontId="2" fillId="0" borderId="40" xfId="0" applyFont="1" applyBorder="1" applyProtection="1"/>
    <xf numFmtId="10" fontId="13" fillId="2" borderId="41" xfId="0" applyNumberFormat="1" applyFont="1" applyFill="1" applyBorder="1" applyProtection="1"/>
    <xf numFmtId="10" fontId="13" fillId="2" borderId="27" xfId="0" applyNumberFormat="1" applyFont="1" applyFill="1" applyBorder="1" applyProtection="1"/>
    <xf numFmtId="40" fontId="6" fillId="0" borderId="42" xfId="0" applyFont="1" applyBorder="1" applyProtection="1"/>
    <xf numFmtId="40" fontId="2" fillId="0" borderId="43" xfId="0" applyFont="1" applyBorder="1" applyProtection="1"/>
    <xf numFmtId="10" fontId="13" fillId="2" borderId="3" xfId="0" applyNumberFormat="1" applyFont="1" applyFill="1" applyBorder="1" applyProtection="1">
      <protection locked="0"/>
    </xf>
    <xf numFmtId="40" fontId="13" fillId="2" borderId="3" xfId="0" applyFont="1" applyFill="1" applyBorder="1" applyProtection="1"/>
    <xf numFmtId="40" fontId="0" fillId="0" borderId="0" xfId="0" applyBorder="1" applyAlignment="1" applyProtection="1">
      <alignment shrinkToFit="1"/>
    </xf>
    <xf numFmtId="40" fontId="0" fillId="0" borderId="0" xfId="0" applyBorder="1" applyAlignment="1" applyProtection="1">
      <alignment horizontal="left" shrinkToFit="1"/>
    </xf>
    <xf numFmtId="40" fontId="14" fillId="2" borderId="8" xfId="0" applyFont="1" applyFill="1" applyBorder="1" applyAlignment="1" applyProtection="1">
      <alignment horizontal="center"/>
    </xf>
    <xf numFmtId="40" fontId="30" fillId="0" borderId="0" xfId="0" applyFont="1" applyBorder="1" applyAlignment="1" applyProtection="1">
      <alignment horizontal="left" vertical="center"/>
    </xf>
    <xf numFmtId="169" fontId="13" fillId="4" borderId="1" xfId="0" applyNumberFormat="1" applyFont="1" applyFill="1" applyBorder="1" applyAlignment="1" applyProtection="1">
      <alignment horizontal="center" shrinkToFit="1"/>
      <protection locked="0"/>
    </xf>
    <xf numFmtId="10" fontId="13" fillId="4" borderId="5" xfId="0" applyNumberFormat="1" applyFont="1" applyFill="1" applyBorder="1" applyAlignment="1" applyProtection="1">
      <alignment horizontal="left" shrinkToFit="1"/>
      <protection locked="0"/>
    </xf>
    <xf numFmtId="40" fontId="0" fillId="0" borderId="6" xfId="0" applyBorder="1" applyAlignment="1" applyProtection="1">
      <alignment horizontal="left" shrinkToFit="1"/>
      <protection locked="0"/>
    </xf>
    <xf numFmtId="40" fontId="0" fillId="0" borderId="27" xfId="0" applyBorder="1" applyAlignment="1" applyProtection="1">
      <protection locked="0"/>
    </xf>
    <xf numFmtId="10" fontId="13" fillId="4" borderId="25" xfId="0" applyNumberFormat="1" applyFont="1" applyFill="1" applyBorder="1" applyAlignment="1" applyProtection="1">
      <alignment horizontal="left" shrinkToFit="1"/>
      <protection locked="0"/>
    </xf>
    <xf numFmtId="40" fontId="0" fillId="0" borderId="26" xfId="0" applyBorder="1" applyAlignment="1" applyProtection="1">
      <alignment horizontal="left" shrinkToFit="1"/>
      <protection locked="0"/>
    </xf>
    <xf numFmtId="40" fontId="0" fillId="0" borderId="28" xfId="0" applyBorder="1" applyAlignment="1" applyProtection="1">
      <protection locked="0"/>
    </xf>
    <xf numFmtId="10" fontId="13" fillId="4" borderId="2" xfId="0" applyNumberFormat="1" applyFont="1" applyFill="1" applyBorder="1" applyAlignment="1" applyProtection="1">
      <alignment horizontal="left" shrinkToFit="1"/>
      <protection locked="0"/>
    </xf>
    <xf numFmtId="40" fontId="0" fillId="0" borderId="3" xfId="0" applyBorder="1" applyAlignment="1" applyProtection="1">
      <alignment horizontal="left" shrinkToFit="1"/>
      <protection locked="0"/>
    </xf>
    <xf numFmtId="40" fontId="0" fillId="0" borderId="4" xfId="0" applyBorder="1" applyAlignment="1" applyProtection="1">
      <alignment horizontal="left" shrinkToFit="1"/>
      <protection locked="0"/>
    </xf>
    <xf numFmtId="38" fontId="13" fillId="4" borderId="2" xfId="0" applyNumberFormat="1" applyFont="1" applyFill="1" applyBorder="1" applyAlignment="1" applyProtection="1">
      <alignment horizontal="left"/>
      <protection locked="0"/>
    </xf>
    <xf numFmtId="40" fontId="0" fillId="0" borderId="4" xfId="0" applyBorder="1" applyAlignment="1" applyProtection="1">
      <alignment horizontal="left"/>
      <protection locked="0"/>
    </xf>
    <xf numFmtId="0" fontId="13" fillId="4" borderId="2" xfId="0" applyNumberFormat="1" applyFont="1" applyFill="1" applyBorder="1" applyAlignment="1" applyProtection="1">
      <alignment horizontal="left" shrinkToFit="1"/>
      <protection locked="0"/>
    </xf>
    <xf numFmtId="0" fontId="0" fillId="0" borderId="4" xfId="0" applyNumberFormat="1" applyBorder="1" applyAlignment="1" applyProtection="1">
      <alignment horizontal="left" shrinkToFit="1"/>
      <protection locked="0"/>
    </xf>
    <xf numFmtId="167" fontId="13" fillId="4" borderId="8" xfId="0" applyNumberFormat="1" applyFont="1" applyFill="1" applyBorder="1" applyAlignment="1" applyProtection="1">
      <alignment horizontal="left" vertical="top" wrapText="1" shrinkToFit="1"/>
      <protection locked="0"/>
    </xf>
    <xf numFmtId="40" fontId="0" fillId="0" borderId="0" xfId="0" applyBorder="1" applyAlignment="1" applyProtection="1">
      <alignment horizontal="left" vertical="top"/>
      <protection locked="0"/>
    </xf>
    <xf numFmtId="40" fontId="0" fillId="0" borderId="9" xfId="0" applyBorder="1" applyAlignment="1" applyProtection="1">
      <alignment horizontal="left" vertical="top"/>
      <protection locked="0"/>
    </xf>
    <xf numFmtId="40" fontId="0" fillId="0" borderId="10" xfId="0" applyBorder="1" applyAlignment="1" applyProtection="1">
      <alignment horizontal="left" vertical="top"/>
      <protection locked="0"/>
    </xf>
    <xf numFmtId="40" fontId="0" fillId="0" borderId="11" xfId="0" applyBorder="1" applyAlignment="1" applyProtection="1">
      <alignment horizontal="left" vertical="top"/>
      <protection locked="0"/>
    </xf>
    <xf numFmtId="40" fontId="0" fillId="0" borderId="12" xfId="0" applyBorder="1" applyAlignment="1" applyProtection="1">
      <alignment horizontal="left" vertical="top"/>
      <protection locked="0"/>
    </xf>
    <xf numFmtId="10" fontId="13" fillId="4" borderId="5" xfId="0" applyNumberFormat="1" applyFont="1" applyFill="1" applyBorder="1" applyAlignment="1" applyProtection="1">
      <alignment horizontal="left" vertical="top" wrapText="1" shrinkToFit="1"/>
      <protection locked="0"/>
    </xf>
    <xf numFmtId="10" fontId="13" fillId="4" borderId="6" xfId="0" applyNumberFormat="1" applyFont="1" applyFill="1" applyBorder="1" applyAlignment="1" applyProtection="1">
      <alignment horizontal="left" vertical="top" wrapText="1" shrinkToFit="1"/>
      <protection locked="0"/>
    </xf>
    <xf numFmtId="10" fontId="13" fillId="4" borderId="7" xfId="0" applyNumberFormat="1" applyFont="1" applyFill="1" applyBorder="1" applyAlignment="1" applyProtection="1">
      <alignment horizontal="left" vertical="top" wrapText="1" shrinkToFit="1"/>
      <protection locked="0"/>
    </xf>
    <xf numFmtId="10" fontId="13" fillId="4" borderId="10" xfId="0" applyNumberFormat="1" applyFont="1" applyFill="1" applyBorder="1" applyAlignment="1" applyProtection="1">
      <alignment horizontal="left" vertical="top" wrapText="1" shrinkToFit="1"/>
      <protection locked="0"/>
    </xf>
    <xf numFmtId="10" fontId="13" fillId="4" borderId="11" xfId="0" applyNumberFormat="1" applyFont="1" applyFill="1" applyBorder="1" applyAlignment="1" applyProtection="1">
      <alignment horizontal="left" vertical="top" wrapText="1" shrinkToFit="1"/>
      <protection locked="0"/>
    </xf>
    <xf numFmtId="10" fontId="13" fillId="4" borderId="12" xfId="0" applyNumberFormat="1" applyFont="1" applyFill="1" applyBorder="1" applyAlignment="1" applyProtection="1">
      <alignment horizontal="left" vertical="top" wrapText="1" shrinkToFit="1"/>
      <protection locked="0"/>
    </xf>
    <xf numFmtId="40" fontId="0" fillId="4" borderId="23" xfId="0" applyFill="1" applyBorder="1" applyAlignment="1" applyProtection="1">
      <alignment horizontal="left" vertical="top"/>
      <protection locked="0"/>
    </xf>
    <xf numFmtId="40" fontId="0" fillId="4" borderId="24" xfId="0" applyFill="1" applyBorder="1" applyAlignment="1" applyProtection="1">
      <alignment horizontal="left" vertical="top"/>
      <protection locked="0"/>
    </xf>
    <xf numFmtId="40" fontId="0" fillId="4" borderId="21" xfId="0" applyFill="1" applyBorder="1" applyAlignment="1" applyProtection="1">
      <alignment horizontal="left" vertical="top"/>
      <protection locked="0"/>
    </xf>
    <xf numFmtId="40" fontId="0" fillId="4" borderId="22" xfId="0" applyFill="1" applyBorder="1" applyAlignment="1" applyProtection="1">
      <alignment horizontal="left" vertical="top"/>
      <protection locked="0"/>
    </xf>
    <xf numFmtId="40" fontId="0" fillId="4" borderId="20" xfId="0" applyFill="1" applyBorder="1" applyAlignment="1" applyProtection="1">
      <alignment horizontal="left" vertical="top"/>
      <protection locked="0"/>
    </xf>
    <xf numFmtId="40" fontId="0" fillId="4" borderId="18" xfId="0" applyFill="1" applyBorder="1" applyAlignment="1" applyProtection="1">
      <alignment horizontal="left" vertical="top"/>
      <protection locked="0"/>
    </xf>
    <xf numFmtId="40" fontId="31" fillId="4" borderId="0" xfId="0" applyFont="1" applyFill="1" applyAlignment="1" applyProtection="1">
      <alignment horizontal="right"/>
    </xf>
    <xf numFmtId="40" fontId="13" fillId="4" borderId="0" xfId="0" applyFont="1" applyFill="1" applyAlignment="1" applyProtection="1">
      <alignment horizontal="right"/>
    </xf>
    <xf numFmtId="40" fontId="12" fillId="4" borderId="0" xfId="0" applyFont="1" applyFill="1" applyProtection="1"/>
    <xf numFmtId="40" fontId="2" fillId="4" borderId="0" xfId="0" applyFont="1" applyFill="1" applyProtection="1"/>
    <xf numFmtId="40" fontId="11" fillId="4" borderId="0" xfId="0" applyFont="1" applyFill="1" applyBorder="1" applyAlignment="1" applyProtection="1">
      <alignment horizontal="left"/>
    </xf>
  </cellXfs>
  <cellStyles count="5">
    <cellStyle name="Date" xfId="1" xr:uid="{00000000-0005-0000-0000-000000000000}"/>
    <cellStyle name="Fixed" xfId="2" xr:uid="{00000000-0005-0000-0000-000001000000}"/>
    <cellStyle name="Hyperlink" xfId="4" builtinId="8"/>
    <cellStyle name="Normal" xfId="0" builtinId="0"/>
    <cellStyle name="Text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2ECF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45507F"/>
      <rgbColor rgb="00CC99FF"/>
      <rgbColor rgb="00EAEAEA"/>
      <rgbColor rgb="003366FF"/>
      <rgbColor rgb="0033CCCC"/>
      <rgbColor rgb="00339933"/>
      <rgbColor rgb="00C1E2E7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EB57"/>
      <color rgb="FFFFF989"/>
      <color rgb="FFFFFF66"/>
      <color rgb="FF333333"/>
      <color rgb="FFFFF189"/>
      <color rgb="FF29292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er/Documents/111%20A4DD/Operating%20Docs/New%20CC%20Materials/A4DD-Contracting-Carrier-Profile%20re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er/Documents/111%20A4DD/Carriers/A4DD-Contracting-Carrier-Profile-Special%20Delivery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rier_Profile"/>
      <sheetName val="Sheet1"/>
      <sheetName val="Variables"/>
    </sheetNames>
    <sheetDataSet>
      <sheetData sheetId="0"/>
      <sheetData sheetId="1">
        <row r="103">
          <cell r="A103" t="str">
            <v>Yes</v>
          </cell>
        </row>
        <row r="104">
          <cell r="A104" t="str">
            <v>No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rier_Profile"/>
      <sheetName val="Sheet1"/>
      <sheetName val="Variables"/>
    </sheetNames>
    <sheetDataSet>
      <sheetData sheetId="0"/>
      <sheetData sheetId="1">
        <row r="103">
          <cell r="A103" t="str">
            <v>Yes</v>
          </cell>
        </row>
        <row r="104">
          <cell r="A104" t="str">
            <v>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spect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autoPageBreaks="0"/>
  </sheetPr>
  <dimension ref="A1:I109"/>
  <sheetViews>
    <sheetView showGridLines="0" tabSelected="1" zoomScale="120" zoomScaleNormal="120" workbookViewId="0">
      <selection activeCell="J7" sqref="J7"/>
    </sheetView>
  </sheetViews>
  <sheetFormatPr defaultColWidth="9.1328125" defaultRowHeight="12.4" x14ac:dyDescent="0.3"/>
  <cols>
    <col min="1" max="1" width="1" style="1" customWidth="1"/>
    <col min="2" max="2" width="23.265625" style="1" customWidth="1"/>
    <col min="3" max="3" width="24.73046875" style="1" customWidth="1"/>
    <col min="4" max="4" width="1.59765625" style="1" customWidth="1"/>
    <col min="5" max="5" width="2.3984375" style="1" customWidth="1"/>
    <col min="6" max="6" width="32.86328125" style="1" customWidth="1"/>
    <col min="7" max="7" width="12.86328125" style="1" customWidth="1"/>
    <col min="8" max="8" width="1.59765625" style="1" customWidth="1"/>
    <col min="9" max="9" width="9.1328125" style="1"/>
    <col min="10" max="10" width="22.86328125" style="1" customWidth="1"/>
    <col min="11" max="11" width="24.73046875" style="1" customWidth="1"/>
    <col min="12" max="12" width="1.59765625" style="1" customWidth="1"/>
    <col min="13" max="13" width="2.3984375" style="1" customWidth="1"/>
    <col min="14" max="14" width="30.73046875" style="1" customWidth="1"/>
    <col min="15" max="15" width="12.86328125" style="1" customWidth="1"/>
    <col min="16" max="16" width="1.59765625" style="1" customWidth="1"/>
    <col min="17" max="16384" width="9.1328125" style="1"/>
  </cols>
  <sheetData>
    <row r="1" spans="1:8" ht="3.95" customHeight="1" x14ac:dyDescent="0.3">
      <c r="B1" s="165"/>
      <c r="C1" s="165"/>
      <c r="D1" s="165"/>
      <c r="E1" s="165"/>
      <c r="F1" s="165"/>
      <c r="G1" s="165"/>
      <c r="H1" s="165"/>
    </row>
    <row r="2" spans="1:8" ht="20.100000000000001" customHeight="1" x14ac:dyDescent="0.6">
      <c r="B2" s="166" t="s">
        <v>131</v>
      </c>
      <c r="C2" s="164"/>
      <c r="D2" s="164"/>
      <c r="E2" s="164"/>
      <c r="F2" s="163"/>
      <c r="G2" s="162" t="s">
        <v>154</v>
      </c>
      <c r="H2" s="165"/>
    </row>
    <row r="3" spans="1:8" ht="19.899999999999999" customHeight="1" x14ac:dyDescent="0.3">
      <c r="B3" s="129" t="s">
        <v>142</v>
      </c>
      <c r="C3" s="10"/>
      <c r="D3" s="11"/>
      <c r="E3" s="10"/>
      <c r="F3" s="12"/>
    </row>
    <row r="4" spans="1:8" ht="11.45" customHeight="1" x14ac:dyDescent="0.3">
      <c r="B4" s="14" t="s">
        <v>10</v>
      </c>
      <c r="C4" s="13"/>
      <c r="D4" s="2"/>
      <c r="E4" s="4"/>
      <c r="F4" s="14" t="s">
        <v>58</v>
      </c>
      <c r="H4" s="58" t="s">
        <v>130</v>
      </c>
    </row>
    <row r="5" spans="1:8" s="5" customFormat="1" ht="14.1" customHeight="1" x14ac:dyDescent="0.3">
      <c r="A5" s="19"/>
      <c r="B5" s="15"/>
      <c r="C5" s="16" t="s">
        <v>5</v>
      </c>
      <c r="D5" s="17"/>
      <c r="F5" s="15"/>
      <c r="G5" s="16" t="s">
        <v>5</v>
      </c>
      <c r="H5" s="18"/>
    </row>
    <row r="6" spans="1:8" ht="6.95" customHeight="1" x14ac:dyDescent="0.3">
      <c r="B6" s="20"/>
      <c r="C6" s="24"/>
      <c r="D6" s="27"/>
      <c r="E6" s="9"/>
      <c r="F6" s="20"/>
      <c r="G6" s="24"/>
      <c r="H6" s="33"/>
    </row>
    <row r="7" spans="1:8" ht="13.5" customHeight="1" x14ac:dyDescent="0.3">
      <c r="B7" s="21" t="s">
        <v>96</v>
      </c>
      <c r="C7" s="72"/>
      <c r="D7" s="76"/>
      <c r="E7" s="9"/>
      <c r="F7" s="22" t="s">
        <v>15</v>
      </c>
      <c r="G7" s="70"/>
      <c r="H7" s="34"/>
    </row>
    <row r="8" spans="1:8" ht="13.5" customHeight="1" x14ac:dyDescent="0.3">
      <c r="B8" s="21" t="s">
        <v>16</v>
      </c>
      <c r="C8" s="67"/>
      <c r="D8" s="27"/>
      <c r="E8" s="9"/>
      <c r="F8" s="107" t="s">
        <v>83</v>
      </c>
      <c r="G8" s="79"/>
      <c r="H8" s="34"/>
    </row>
    <row r="9" spans="1:8" ht="13.5" customHeight="1" x14ac:dyDescent="0.3">
      <c r="B9" s="21" t="s">
        <v>143</v>
      </c>
      <c r="C9" s="130"/>
      <c r="D9" s="27"/>
      <c r="E9" s="9"/>
      <c r="F9" s="22" t="s">
        <v>17</v>
      </c>
      <c r="G9" s="66"/>
      <c r="H9" s="34"/>
    </row>
    <row r="10" spans="1:8" ht="13.5" customHeight="1" x14ac:dyDescent="0.3">
      <c r="B10" s="21" t="s">
        <v>144</v>
      </c>
      <c r="C10" s="64"/>
      <c r="D10" s="27"/>
      <c r="E10" s="9"/>
      <c r="F10" s="22" t="s">
        <v>38</v>
      </c>
      <c r="G10" s="110"/>
      <c r="H10" s="34"/>
    </row>
    <row r="11" spans="1:8" ht="13.5" customHeight="1" x14ac:dyDescent="0.3">
      <c r="B11" s="22" t="s">
        <v>24</v>
      </c>
      <c r="C11" s="73"/>
      <c r="D11" s="27"/>
      <c r="E11" s="9"/>
      <c r="F11" s="22" t="s">
        <v>100</v>
      </c>
      <c r="G11" s="64"/>
      <c r="H11" s="34"/>
    </row>
    <row r="12" spans="1:8" ht="13.5" customHeight="1" x14ac:dyDescent="0.3">
      <c r="B12" s="22" t="s">
        <v>23</v>
      </c>
      <c r="C12" s="65"/>
      <c r="D12" s="26"/>
      <c r="E12" s="9"/>
      <c r="F12" s="22" t="s">
        <v>152</v>
      </c>
      <c r="G12" s="66"/>
      <c r="H12" s="34"/>
    </row>
    <row r="13" spans="1:8" ht="13.5" customHeight="1" x14ac:dyDescent="0.3">
      <c r="B13" s="22" t="s">
        <v>22</v>
      </c>
      <c r="C13" s="65"/>
      <c r="D13" s="77"/>
      <c r="E13" s="9"/>
      <c r="F13" s="22" t="s">
        <v>153</v>
      </c>
      <c r="G13" s="64"/>
      <c r="H13" s="34"/>
    </row>
    <row r="14" spans="1:8" ht="13.5" customHeight="1" x14ac:dyDescent="0.3">
      <c r="B14" s="21" t="s">
        <v>21</v>
      </c>
      <c r="C14" s="28"/>
      <c r="D14" s="27"/>
      <c r="E14" s="9"/>
      <c r="F14" s="22" t="s">
        <v>114</v>
      </c>
      <c r="G14" s="64"/>
      <c r="H14" s="34"/>
    </row>
    <row r="15" spans="1:8" ht="13.5" customHeight="1" x14ac:dyDescent="0.3">
      <c r="B15" s="22" t="s">
        <v>20</v>
      </c>
      <c r="C15" s="71"/>
      <c r="D15" s="27"/>
      <c r="E15" s="9"/>
      <c r="F15" s="128" t="s">
        <v>127</v>
      </c>
      <c r="G15" s="79"/>
      <c r="H15" s="34"/>
    </row>
    <row r="16" spans="1:8" ht="13.5" customHeight="1" x14ac:dyDescent="0.3">
      <c r="B16" s="22" t="s">
        <v>19</v>
      </c>
      <c r="C16" s="32"/>
      <c r="D16" s="27"/>
      <c r="E16" s="9"/>
      <c r="F16" s="128" t="s">
        <v>128</v>
      </c>
      <c r="G16" s="79"/>
      <c r="H16" s="34"/>
    </row>
    <row r="17" spans="2:8" ht="13.5" customHeight="1" x14ac:dyDescent="0.3">
      <c r="B17" s="22" t="s">
        <v>18</v>
      </c>
      <c r="C17" s="32"/>
      <c r="D17" s="27"/>
      <c r="E17" s="9"/>
      <c r="F17" s="128" t="s">
        <v>126</v>
      </c>
      <c r="G17" s="79"/>
      <c r="H17" s="34"/>
    </row>
    <row r="18" spans="2:8" ht="13.5" customHeight="1" x14ac:dyDescent="0.3">
      <c r="B18" s="22" t="s">
        <v>145</v>
      </c>
      <c r="C18" s="64"/>
      <c r="D18" s="78"/>
      <c r="E18" s="9"/>
      <c r="F18" s="128" t="s">
        <v>129</v>
      </c>
      <c r="G18" s="79"/>
      <c r="H18" s="34"/>
    </row>
    <row r="19" spans="2:8" ht="6.95" customHeight="1" x14ac:dyDescent="0.3">
      <c r="B19" s="23"/>
      <c r="C19" s="30"/>
      <c r="D19" s="31"/>
      <c r="E19" s="9"/>
      <c r="F19" s="36"/>
      <c r="G19" s="37"/>
      <c r="H19" s="38"/>
    </row>
    <row r="20" spans="2:8" ht="13.5" customHeight="1" x14ac:dyDescent="0.3">
      <c r="B20" s="6"/>
      <c r="C20" s="3"/>
      <c r="D20" s="3"/>
      <c r="E20" s="3"/>
      <c r="F20" s="7"/>
      <c r="G20" s="3"/>
      <c r="H20" s="3"/>
    </row>
    <row r="21" spans="2:8" ht="14.1" customHeight="1" x14ac:dyDescent="0.3">
      <c r="B21" s="40" t="s">
        <v>49</v>
      </c>
      <c r="C21" s="55"/>
      <c r="D21" s="116"/>
      <c r="E21" s="116"/>
      <c r="F21" s="117"/>
      <c r="G21" s="116"/>
      <c r="H21" s="118"/>
    </row>
    <row r="22" spans="2:8" ht="6.95" customHeight="1" x14ac:dyDescent="0.3">
      <c r="B22" s="52"/>
      <c r="C22" s="3"/>
      <c r="D22" s="29"/>
      <c r="E22" s="56"/>
      <c r="F22" s="57"/>
      <c r="G22" s="29"/>
      <c r="H22" s="34"/>
    </row>
    <row r="23" spans="2:8" ht="13.5" customHeight="1" x14ac:dyDescent="0.35">
      <c r="B23" s="21" t="s">
        <v>118</v>
      </c>
      <c r="C23" s="126"/>
      <c r="D23" s="126"/>
      <c r="E23" s="126"/>
      <c r="F23" s="126"/>
      <c r="G23" s="79"/>
      <c r="H23" s="34"/>
    </row>
    <row r="24" spans="2:8" ht="13.5" customHeight="1" x14ac:dyDescent="0.35">
      <c r="B24" s="21" t="s">
        <v>84</v>
      </c>
      <c r="C24" s="126"/>
      <c r="D24" s="126"/>
      <c r="E24" s="126"/>
      <c r="F24" s="126"/>
      <c r="G24" s="79"/>
      <c r="H24" s="34"/>
    </row>
    <row r="25" spans="2:8" ht="13.5" customHeight="1" x14ac:dyDescent="0.3">
      <c r="B25" s="21" t="s">
        <v>117</v>
      </c>
      <c r="C25" s="29"/>
      <c r="D25" s="59"/>
      <c r="E25" s="8"/>
      <c r="F25" s="28"/>
      <c r="G25" s="79"/>
      <c r="H25" s="34"/>
    </row>
    <row r="26" spans="2:8" ht="13.5" customHeight="1" x14ac:dyDescent="0.35">
      <c r="B26" s="21" t="s">
        <v>85</v>
      </c>
      <c r="C26" s="126"/>
      <c r="D26" s="126"/>
      <c r="E26" s="126"/>
      <c r="F26" s="126"/>
      <c r="G26" s="79"/>
      <c r="H26" s="34"/>
    </row>
    <row r="27" spans="2:8" ht="13.5" customHeight="1" x14ac:dyDescent="0.35">
      <c r="B27" s="21" t="s">
        <v>91</v>
      </c>
      <c r="C27" s="137"/>
      <c r="D27" s="138"/>
      <c r="E27" s="138"/>
      <c r="F27" s="138"/>
      <c r="G27" s="139"/>
      <c r="H27" s="34"/>
    </row>
    <row r="28" spans="2:8" ht="13.5" customHeight="1" x14ac:dyDescent="0.35">
      <c r="B28" s="21" t="s">
        <v>88</v>
      </c>
      <c r="C28" s="137"/>
      <c r="D28" s="138"/>
      <c r="E28" s="138"/>
      <c r="F28" s="138"/>
      <c r="G28" s="139"/>
      <c r="H28" s="34"/>
    </row>
    <row r="29" spans="2:8" ht="7.05" customHeight="1" x14ac:dyDescent="0.35">
      <c r="B29" s="21"/>
      <c r="C29" s="127"/>
      <c r="D29" s="127"/>
      <c r="E29" s="127"/>
      <c r="F29" s="127"/>
      <c r="G29" s="96"/>
      <c r="H29" s="34"/>
    </row>
    <row r="30" spans="2:8" ht="13.5" customHeight="1" x14ac:dyDescent="0.35">
      <c r="B30" s="106" t="s">
        <v>72</v>
      </c>
      <c r="C30" s="126"/>
      <c r="D30" s="126"/>
      <c r="E30" s="126"/>
      <c r="F30" s="126"/>
      <c r="G30" s="79"/>
      <c r="H30" s="34"/>
    </row>
    <row r="31" spans="2:8" ht="13.5" customHeight="1" x14ac:dyDescent="0.35">
      <c r="B31" s="106" t="s">
        <v>25</v>
      </c>
      <c r="C31" s="126"/>
      <c r="D31" s="126"/>
      <c r="E31" s="126"/>
      <c r="F31" s="126"/>
      <c r="G31" s="79"/>
      <c r="H31" s="34"/>
    </row>
    <row r="32" spans="2:8" ht="13.5" customHeight="1" x14ac:dyDescent="0.35">
      <c r="B32" s="106" t="s">
        <v>74</v>
      </c>
      <c r="C32" s="126"/>
      <c r="D32" s="126"/>
      <c r="E32" s="126"/>
      <c r="F32" s="126"/>
      <c r="G32" s="79"/>
      <c r="H32" s="34"/>
    </row>
    <row r="33" spans="2:8" ht="13.5" customHeight="1" x14ac:dyDescent="0.35">
      <c r="B33" s="106" t="s">
        <v>90</v>
      </c>
      <c r="C33" s="126"/>
      <c r="D33" s="126"/>
      <c r="E33" s="126"/>
      <c r="F33" s="126"/>
      <c r="G33" s="79"/>
      <c r="H33" s="34"/>
    </row>
    <row r="34" spans="2:8" ht="13.5" customHeight="1" x14ac:dyDescent="0.35">
      <c r="B34" s="21" t="s">
        <v>89</v>
      </c>
      <c r="C34" s="137"/>
      <c r="D34" s="138"/>
      <c r="E34" s="138"/>
      <c r="F34" s="138"/>
      <c r="G34" s="139"/>
      <c r="H34" s="34"/>
    </row>
    <row r="35" spans="2:8" ht="13.5" customHeight="1" x14ac:dyDescent="0.35">
      <c r="B35" s="21" t="s">
        <v>88</v>
      </c>
      <c r="C35" s="137"/>
      <c r="D35" s="138"/>
      <c r="E35" s="138"/>
      <c r="F35" s="138"/>
      <c r="G35" s="139"/>
      <c r="H35" s="34"/>
    </row>
    <row r="36" spans="2:8" ht="7.05" customHeight="1" x14ac:dyDescent="0.35">
      <c r="B36" s="21"/>
      <c r="C36" s="105"/>
      <c r="D36" s="105"/>
      <c r="E36" s="105"/>
      <c r="F36" s="105"/>
      <c r="G36" s="96"/>
      <c r="H36" s="34"/>
    </row>
    <row r="37" spans="2:8" ht="13.5" customHeight="1" x14ac:dyDescent="0.3">
      <c r="B37" s="21" t="s">
        <v>86</v>
      </c>
      <c r="C37" s="29"/>
      <c r="D37" s="29"/>
      <c r="E37" s="56"/>
      <c r="F37" s="57"/>
      <c r="G37" s="79"/>
      <c r="H37" s="34"/>
    </row>
    <row r="38" spans="2:8" ht="13.5" customHeight="1" x14ac:dyDescent="0.35">
      <c r="B38" s="21" t="s">
        <v>73</v>
      </c>
      <c r="C38" s="126"/>
      <c r="D38" s="126"/>
      <c r="E38" s="126"/>
      <c r="F38" s="126"/>
      <c r="G38" s="79"/>
      <c r="H38" s="34"/>
    </row>
    <row r="39" spans="2:8" ht="13.5" customHeight="1" x14ac:dyDescent="0.3">
      <c r="B39" s="21" t="s">
        <v>87</v>
      </c>
      <c r="C39" s="29"/>
      <c r="D39" s="59"/>
      <c r="E39" s="8"/>
      <c r="F39" s="28"/>
      <c r="G39" s="79"/>
      <c r="H39" s="34"/>
    </row>
    <row r="40" spans="2:8" ht="13.5" customHeight="1" x14ac:dyDescent="0.3">
      <c r="B40" s="104" t="s">
        <v>119</v>
      </c>
      <c r="C40" s="29"/>
      <c r="D40" s="59"/>
      <c r="E40" s="8"/>
      <c r="F40" s="28"/>
      <c r="G40" s="79"/>
      <c r="H40" s="34"/>
    </row>
    <row r="41" spans="2:8" ht="13.5" customHeight="1" x14ac:dyDescent="0.35">
      <c r="B41" s="21" t="s">
        <v>91</v>
      </c>
      <c r="C41" s="137"/>
      <c r="D41" s="138"/>
      <c r="E41" s="138"/>
      <c r="F41" s="138"/>
      <c r="G41" s="139"/>
      <c r="H41" s="34"/>
    </row>
    <row r="42" spans="2:8" ht="13.5" customHeight="1" x14ac:dyDescent="0.35">
      <c r="B42" s="21" t="s">
        <v>88</v>
      </c>
      <c r="C42" s="137"/>
      <c r="D42" s="138"/>
      <c r="E42" s="138"/>
      <c r="F42" s="138"/>
      <c r="G42" s="139"/>
      <c r="H42" s="34"/>
    </row>
    <row r="43" spans="2:8" ht="6.95" customHeight="1" x14ac:dyDescent="0.3">
      <c r="B43" s="39"/>
      <c r="C43" s="37"/>
      <c r="D43" s="49"/>
      <c r="E43" s="45"/>
      <c r="F43" s="49"/>
      <c r="G43" s="37"/>
      <c r="H43" s="38"/>
    </row>
    <row r="44" spans="2:8" ht="7.05" customHeight="1" x14ac:dyDescent="0.3"/>
    <row r="45" spans="2:8" ht="14.1" customHeight="1" x14ac:dyDescent="0.3">
      <c r="B45" s="40" t="s">
        <v>11</v>
      </c>
      <c r="C45" s="55"/>
      <c r="D45" s="116"/>
      <c r="E45" s="55"/>
      <c r="F45" s="117"/>
      <c r="G45" s="116"/>
      <c r="H45" s="118"/>
    </row>
    <row r="46" spans="2:8" ht="6.95" customHeight="1" x14ac:dyDescent="0.3">
      <c r="B46" s="52"/>
      <c r="C46" s="3"/>
      <c r="D46" s="29"/>
      <c r="E46" s="56"/>
      <c r="F46" s="57"/>
      <c r="G46" s="29"/>
      <c r="H46" s="34"/>
    </row>
    <row r="47" spans="2:8" ht="14.1" customHeight="1" x14ac:dyDescent="0.3">
      <c r="B47" s="21" t="s">
        <v>109</v>
      </c>
      <c r="C47" s="29"/>
      <c r="D47" s="29"/>
      <c r="E47" s="56"/>
      <c r="F47" s="57"/>
      <c r="G47" s="29"/>
      <c r="H47" s="34"/>
    </row>
    <row r="48" spans="2:8" ht="14.1" customHeight="1" x14ac:dyDescent="0.3">
      <c r="B48" s="21"/>
      <c r="C48" s="150"/>
      <c r="D48" s="151"/>
      <c r="E48" s="151"/>
      <c r="F48" s="151"/>
      <c r="G48" s="152"/>
      <c r="H48" s="34"/>
    </row>
    <row r="49" spans="2:8" ht="14.1" customHeight="1" x14ac:dyDescent="0.3">
      <c r="B49" s="21"/>
      <c r="C49" s="153"/>
      <c r="D49" s="154"/>
      <c r="E49" s="154"/>
      <c r="F49" s="154"/>
      <c r="G49" s="155"/>
      <c r="H49" s="34"/>
    </row>
    <row r="50" spans="2:8" ht="14.1" customHeight="1" x14ac:dyDescent="0.3">
      <c r="B50" s="21" t="s">
        <v>110</v>
      </c>
      <c r="C50" s="21"/>
      <c r="D50" s="54"/>
      <c r="E50" s="62"/>
      <c r="F50" s="21" t="s">
        <v>135</v>
      </c>
      <c r="G50" s="80"/>
      <c r="H50" s="34"/>
    </row>
    <row r="51" spans="2:8" ht="14.1" customHeight="1" x14ac:dyDescent="0.3">
      <c r="B51" s="21" t="s">
        <v>26</v>
      </c>
      <c r="C51" s="68"/>
      <c r="D51" s="53"/>
      <c r="E51" s="62"/>
      <c r="F51" s="21" t="s">
        <v>134</v>
      </c>
      <c r="G51" s="80"/>
      <c r="H51" s="34"/>
    </row>
    <row r="52" spans="2:8" ht="14.1" customHeight="1" x14ac:dyDescent="0.3">
      <c r="B52" s="21" t="s">
        <v>27</v>
      </c>
      <c r="C52" s="68"/>
      <c r="D52" s="53"/>
      <c r="E52" s="108"/>
      <c r="F52" s="21" t="s">
        <v>133</v>
      </c>
      <c r="G52" s="68"/>
      <c r="H52" s="34"/>
    </row>
    <row r="53" spans="2:8" ht="14.1" customHeight="1" x14ac:dyDescent="0.3">
      <c r="B53" s="21" t="s">
        <v>28</v>
      </c>
      <c r="C53" s="68"/>
      <c r="D53" s="53"/>
      <c r="E53" s="62"/>
      <c r="F53" s="21" t="s">
        <v>132</v>
      </c>
      <c r="G53" s="68"/>
      <c r="H53" s="34"/>
    </row>
    <row r="54" spans="2:8" ht="14.1" customHeight="1" x14ac:dyDescent="0.3">
      <c r="B54" s="21" t="s">
        <v>29</v>
      </c>
      <c r="C54" s="68"/>
      <c r="D54" s="53"/>
      <c r="E54" s="62"/>
      <c r="F54" s="115" t="s">
        <v>136</v>
      </c>
      <c r="G54" s="68"/>
      <c r="H54" s="34"/>
    </row>
    <row r="55" spans="2:8" ht="14.1" customHeight="1" x14ac:dyDescent="0.3">
      <c r="B55" s="21"/>
      <c r="C55" s="29"/>
      <c r="D55" s="53"/>
      <c r="E55" s="62"/>
      <c r="F55" s="115" t="s">
        <v>137</v>
      </c>
      <c r="G55" s="68"/>
      <c r="H55" s="34"/>
    </row>
    <row r="56" spans="2:8" ht="14.1" customHeight="1" x14ac:dyDescent="0.3">
      <c r="B56" s="21" t="s">
        <v>111</v>
      </c>
      <c r="C56" s="29"/>
      <c r="D56" s="53"/>
      <c r="E56" s="62"/>
      <c r="F56" s="21" t="s">
        <v>138</v>
      </c>
      <c r="G56" s="68"/>
      <c r="H56" s="34"/>
    </row>
    <row r="57" spans="2:8" ht="14.1" customHeight="1" x14ac:dyDescent="0.3">
      <c r="B57" s="21" t="s">
        <v>30</v>
      </c>
      <c r="C57" s="68"/>
      <c r="D57" s="53"/>
      <c r="E57" s="62"/>
      <c r="F57" s="21" t="s">
        <v>139</v>
      </c>
      <c r="G57" s="79"/>
      <c r="H57" s="34"/>
    </row>
    <row r="58" spans="2:8" ht="14.1" customHeight="1" x14ac:dyDescent="0.3">
      <c r="B58" s="21" t="s">
        <v>31</v>
      </c>
      <c r="C58" s="68"/>
      <c r="D58" s="54"/>
      <c r="E58" s="62"/>
      <c r="F58" s="21" t="s">
        <v>140</v>
      </c>
      <c r="G58" s="79"/>
      <c r="H58" s="34"/>
    </row>
    <row r="59" spans="2:8" ht="14.1" customHeight="1" x14ac:dyDescent="0.3">
      <c r="B59" s="21" t="s">
        <v>32</v>
      </c>
      <c r="C59" s="68"/>
      <c r="D59" s="54"/>
      <c r="E59" s="62"/>
      <c r="F59" s="21" t="s">
        <v>56</v>
      </c>
      <c r="H59" s="34"/>
    </row>
    <row r="60" spans="2:8" ht="14.1" customHeight="1" x14ac:dyDescent="0.35">
      <c r="B60" s="21" t="s">
        <v>33</v>
      </c>
      <c r="C60" s="68"/>
      <c r="D60" s="54"/>
      <c r="E60" s="62"/>
      <c r="F60" s="142"/>
      <c r="G60" s="143"/>
      <c r="H60" s="34"/>
    </row>
    <row r="61" spans="2:8" ht="14.1" customHeight="1" x14ac:dyDescent="0.3">
      <c r="B61" s="21"/>
      <c r="C61" s="29"/>
      <c r="D61" s="53"/>
      <c r="E61" s="62"/>
      <c r="F61" s="21" t="s">
        <v>97</v>
      </c>
      <c r="G61" s="79"/>
      <c r="H61" s="34"/>
    </row>
    <row r="62" spans="2:8" ht="14.1" customHeight="1" x14ac:dyDescent="0.3">
      <c r="B62" s="21" t="s">
        <v>120</v>
      </c>
      <c r="C62" s="29"/>
      <c r="D62" s="53"/>
      <c r="E62" s="62"/>
      <c r="F62" s="21" t="s">
        <v>107</v>
      </c>
      <c r="H62" s="34"/>
    </row>
    <row r="63" spans="2:8" ht="14.1" customHeight="1" x14ac:dyDescent="0.35">
      <c r="B63" s="21" t="s">
        <v>34</v>
      </c>
      <c r="C63" s="68"/>
      <c r="D63" s="53"/>
      <c r="E63" s="62"/>
      <c r="F63" s="142"/>
      <c r="G63" s="143"/>
      <c r="H63" s="34"/>
    </row>
    <row r="64" spans="2:8" ht="14.1" customHeight="1" x14ac:dyDescent="0.3">
      <c r="B64" s="21" t="s">
        <v>36</v>
      </c>
      <c r="C64" s="68"/>
      <c r="D64" s="54"/>
      <c r="E64" s="62"/>
      <c r="F64" s="21" t="s">
        <v>99</v>
      </c>
      <c r="G64" s="79"/>
      <c r="H64" s="34"/>
    </row>
    <row r="65" spans="1:8" ht="14.1" customHeight="1" x14ac:dyDescent="0.3">
      <c r="B65" s="21" t="s">
        <v>35</v>
      </c>
      <c r="C65" s="68"/>
      <c r="D65" s="54"/>
      <c r="E65" s="62"/>
      <c r="F65" s="21" t="s">
        <v>98</v>
      </c>
      <c r="H65" s="34"/>
    </row>
    <row r="66" spans="1:8" ht="14.1" customHeight="1" x14ac:dyDescent="0.35">
      <c r="B66" s="21" t="s">
        <v>37</v>
      </c>
      <c r="C66" s="68"/>
      <c r="D66" s="54"/>
      <c r="E66" s="62"/>
      <c r="F66" s="142"/>
      <c r="G66" s="143"/>
      <c r="H66" s="34"/>
    </row>
    <row r="67" spans="1:8" ht="6.95" customHeight="1" x14ac:dyDescent="0.3">
      <c r="B67" s="39"/>
      <c r="C67" s="37"/>
      <c r="D67" s="49"/>
      <c r="E67" s="109"/>
      <c r="F67" s="49"/>
      <c r="G67" s="37"/>
      <c r="H67" s="38"/>
    </row>
    <row r="68" spans="1:8" ht="7.05" customHeight="1" x14ac:dyDescent="0.3"/>
    <row r="69" spans="1:8" s="5" customFormat="1" ht="14.1" customHeight="1" x14ac:dyDescent="0.3">
      <c r="A69" s="19"/>
      <c r="B69" s="15"/>
      <c r="C69" s="16" t="s">
        <v>141</v>
      </c>
      <c r="D69" s="17"/>
      <c r="F69" s="15"/>
      <c r="G69" s="16" t="s">
        <v>48</v>
      </c>
      <c r="H69" s="18"/>
    </row>
    <row r="70" spans="1:8" ht="6.95" customHeight="1" x14ac:dyDescent="0.3">
      <c r="B70" s="20"/>
      <c r="C70" s="24"/>
      <c r="D70" s="27"/>
      <c r="E70" s="9"/>
      <c r="F70" s="20"/>
      <c r="G70" s="24"/>
      <c r="H70" s="33"/>
    </row>
    <row r="71" spans="1:8" ht="13.5" customHeight="1" x14ac:dyDescent="0.3">
      <c r="B71" s="21" t="s">
        <v>46</v>
      </c>
      <c r="C71" s="63"/>
      <c r="D71" s="76"/>
      <c r="E71" s="9"/>
      <c r="F71" s="21" t="s">
        <v>92</v>
      </c>
      <c r="G71" s="61"/>
      <c r="H71" s="34"/>
    </row>
    <row r="72" spans="1:8" ht="13.5" customHeight="1" x14ac:dyDescent="0.3">
      <c r="B72" s="21" t="s">
        <v>45</v>
      </c>
      <c r="C72" s="64"/>
      <c r="D72" s="27"/>
      <c r="E72" s="9"/>
      <c r="F72" s="21" t="s">
        <v>78</v>
      </c>
      <c r="G72" s="68"/>
      <c r="H72" s="34"/>
    </row>
    <row r="73" spans="1:8" ht="13.5" customHeight="1" x14ac:dyDescent="0.3">
      <c r="B73" s="21" t="s">
        <v>44</v>
      </c>
      <c r="C73" s="65"/>
      <c r="D73" s="27"/>
      <c r="E73" s="9"/>
      <c r="F73" s="21" t="s">
        <v>39</v>
      </c>
      <c r="G73" s="68"/>
      <c r="H73" s="34"/>
    </row>
    <row r="74" spans="1:8" ht="13.5" customHeight="1" x14ac:dyDescent="0.3">
      <c r="B74" s="21" t="s">
        <v>57</v>
      </c>
      <c r="C74" s="65"/>
      <c r="D74" s="27"/>
      <c r="E74" s="9"/>
      <c r="F74" s="21" t="s">
        <v>40</v>
      </c>
      <c r="G74" s="68"/>
      <c r="H74" s="34"/>
    </row>
    <row r="75" spans="1:8" ht="13.5" customHeight="1" x14ac:dyDescent="0.3">
      <c r="B75" s="21" t="s">
        <v>77</v>
      </c>
      <c r="C75" s="66"/>
      <c r="D75" s="27"/>
      <c r="E75" s="9"/>
      <c r="F75" s="21" t="s">
        <v>41</v>
      </c>
      <c r="G75" s="68"/>
      <c r="H75" s="34"/>
    </row>
    <row r="76" spans="1:8" ht="13.5" customHeight="1" x14ac:dyDescent="0.3">
      <c r="B76" s="21" t="s">
        <v>47</v>
      </c>
      <c r="C76" s="70"/>
      <c r="D76" s="26"/>
      <c r="E76" s="9"/>
      <c r="F76" s="21" t="s">
        <v>42</v>
      </c>
      <c r="G76" s="68"/>
      <c r="H76" s="34"/>
    </row>
    <row r="77" spans="1:8" ht="13.5" customHeight="1" x14ac:dyDescent="0.3">
      <c r="B77" s="21" t="s">
        <v>75</v>
      </c>
      <c r="C77" s="67"/>
      <c r="D77" s="77"/>
      <c r="E77" s="9"/>
      <c r="F77" s="21" t="s">
        <v>43</v>
      </c>
      <c r="G77" s="68"/>
      <c r="H77" s="34"/>
    </row>
    <row r="78" spans="1:8" ht="13.5" customHeight="1" x14ac:dyDescent="0.35">
      <c r="B78" s="21" t="s">
        <v>76</v>
      </c>
      <c r="C78" s="67"/>
      <c r="D78" s="27"/>
      <c r="E78" s="9"/>
      <c r="F78" s="140"/>
      <c r="G78" s="141"/>
      <c r="H78" s="34"/>
    </row>
    <row r="79" spans="1:8" ht="13.5" customHeight="1" x14ac:dyDescent="0.3">
      <c r="B79" s="119"/>
      <c r="D79" s="25"/>
      <c r="E79" s="9"/>
      <c r="F79" s="21" t="s">
        <v>93</v>
      </c>
      <c r="G79" s="35"/>
      <c r="H79" s="34"/>
    </row>
    <row r="80" spans="1:8" ht="13.5" customHeight="1" x14ac:dyDescent="0.3">
      <c r="B80" s="60" t="s">
        <v>121</v>
      </c>
      <c r="C80" s="70"/>
      <c r="D80" s="27"/>
      <c r="E80" s="9"/>
      <c r="F80" s="21" t="s">
        <v>55</v>
      </c>
      <c r="G80" s="69"/>
      <c r="H80" s="34"/>
    </row>
    <row r="81" spans="1:9" ht="13.5" customHeight="1" x14ac:dyDescent="0.3">
      <c r="B81" s="60" t="s">
        <v>122</v>
      </c>
      <c r="C81" s="70"/>
      <c r="D81" s="27"/>
      <c r="E81" s="9"/>
      <c r="F81" s="21" t="s">
        <v>53</v>
      </c>
      <c r="G81" s="5"/>
      <c r="H81" s="34"/>
    </row>
    <row r="82" spans="1:9" ht="13.5" customHeight="1" x14ac:dyDescent="0.3">
      <c r="B82" s="60"/>
      <c r="C82" s="64"/>
      <c r="D82" s="78"/>
      <c r="E82" s="9"/>
      <c r="F82" s="21" t="s">
        <v>54</v>
      </c>
      <c r="G82" s="69"/>
      <c r="H82" s="34"/>
    </row>
    <row r="83" spans="1:9" ht="13.5" customHeight="1" x14ac:dyDescent="0.3">
      <c r="B83" s="21"/>
      <c r="C83" s="64"/>
      <c r="D83" s="27"/>
      <c r="E83" s="9"/>
      <c r="F83" s="21" t="s">
        <v>56</v>
      </c>
      <c r="H83" s="34"/>
    </row>
    <row r="84" spans="1:9" ht="13.5" customHeight="1" x14ac:dyDescent="0.35">
      <c r="B84" s="21"/>
      <c r="C84" s="70"/>
      <c r="D84" s="26"/>
      <c r="E84" s="9"/>
      <c r="F84" s="142"/>
      <c r="G84" s="143"/>
      <c r="H84" s="34"/>
    </row>
    <row r="85" spans="1:9" ht="7.05" customHeight="1" x14ac:dyDescent="0.3">
      <c r="B85" s="21"/>
      <c r="C85" s="30"/>
      <c r="D85" s="31"/>
      <c r="E85" s="45"/>
      <c r="F85" s="36"/>
      <c r="G85" s="37"/>
      <c r="H85" s="34"/>
    </row>
    <row r="86" spans="1:9" ht="13.5" customHeight="1" x14ac:dyDescent="0.3">
      <c r="B86" s="60" t="s">
        <v>94</v>
      </c>
      <c r="C86" s="144"/>
      <c r="D86" s="145"/>
      <c r="E86" s="145"/>
      <c r="F86" s="145"/>
      <c r="G86" s="146"/>
      <c r="H86" s="34"/>
    </row>
    <row r="87" spans="1:9" ht="13.5" customHeight="1" x14ac:dyDescent="0.3">
      <c r="B87" s="97" t="s">
        <v>95</v>
      </c>
      <c r="C87" s="147"/>
      <c r="D87" s="148"/>
      <c r="E87" s="148"/>
      <c r="F87" s="148"/>
      <c r="G87" s="149"/>
      <c r="H87" s="34"/>
    </row>
    <row r="88" spans="1:9" ht="7.05" customHeight="1" x14ac:dyDescent="0.3">
      <c r="B88" s="82"/>
      <c r="C88" s="28"/>
      <c r="D88" s="44"/>
      <c r="E88" s="44"/>
      <c r="F88" s="28"/>
      <c r="G88" s="92"/>
      <c r="H88" s="50"/>
      <c r="I88" s="3"/>
    </row>
    <row r="89" spans="1:9" ht="13.5" customHeight="1" x14ac:dyDescent="0.3">
      <c r="B89" s="93" t="s">
        <v>79</v>
      </c>
      <c r="C89" s="16"/>
      <c r="D89" s="17"/>
      <c r="E89" s="5"/>
      <c r="F89" s="93" t="s">
        <v>80</v>
      </c>
      <c r="G89" s="16"/>
      <c r="H89" s="48"/>
      <c r="I89" s="3"/>
    </row>
    <row r="90" spans="1:9" ht="6.95" customHeight="1" x14ac:dyDescent="0.3">
      <c r="B90" s="20"/>
      <c r="C90" s="24"/>
      <c r="D90" s="27"/>
      <c r="E90" s="9"/>
      <c r="F90" s="20"/>
      <c r="G90" s="24"/>
      <c r="H90" s="121"/>
      <c r="I90" s="3"/>
    </row>
    <row r="91" spans="1:9" s="5" customFormat="1" ht="14.1" customHeight="1" x14ac:dyDescent="0.3">
      <c r="A91" s="19"/>
      <c r="B91" s="95" t="s">
        <v>64</v>
      </c>
      <c r="C91" s="29"/>
      <c r="D91" s="76"/>
      <c r="E91" s="9"/>
      <c r="F91" s="60" t="s">
        <v>67</v>
      </c>
      <c r="G91" s="66"/>
      <c r="H91" s="34"/>
    </row>
    <row r="92" spans="1:9" ht="13.5" customHeight="1" x14ac:dyDescent="0.3">
      <c r="B92" s="22" t="s">
        <v>66</v>
      </c>
      <c r="C92" s="74"/>
      <c r="D92" s="27"/>
      <c r="E92" s="9"/>
      <c r="F92" s="21" t="s">
        <v>65</v>
      </c>
      <c r="G92" s="66"/>
      <c r="H92" s="34"/>
    </row>
    <row r="93" spans="1:9" ht="13.5" customHeight="1" x14ac:dyDescent="0.35">
      <c r="B93" s="22" t="s">
        <v>68</v>
      </c>
      <c r="C93" s="81"/>
      <c r="D93" s="27"/>
      <c r="E93" s="9"/>
      <c r="F93" s="21" t="s">
        <v>123</v>
      </c>
      <c r="G93" s="66"/>
      <c r="H93" s="34"/>
    </row>
    <row r="94" spans="1:9" ht="13.5" customHeight="1" x14ac:dyDescent="0.3">
      <c r="B94" s="22" t="s">
        <v>69</v>
      </c>
      <c r="C94" s="75"/>
      <c r="D94" s="27"/>
      <c r="E94" s="9"/>
      <c r="F94" s="22" t="s">
        <v>71</v>
      </c>
      <c r="G94" s="66"/>
      <c r="H94" s="34"/>
    </row>
    <row r="95" spans="1:9" ht="13.5" customHeight="1" x14ac:dyDescent="0.3">
      <c r="B95" s="22" t="s">
        <v>70</v>
      </c>
      <c r="C95" s="94"/>
      <c r="D95" s="27"/>
      <c r="E95" s="9"/>
      <c r="F95" s="22" t="s">
        <v>124</v>
      </c>
      <c r="G95" s="66"/>
      <c r="H95" s="34"/>
    </row>
    <row r="96" spans="1:9" ht="7.05" customHeight="1" x14ac:dyDescent="0.3">
      <c r="B96" s="23"/>
      <c r="C96" s="49"/>
      <c r="D96" s="45"/>
      <c r="E96" s="122"/>
      <c r="F96" s="49"/>
      <c r="G96" s="120"/>
      <c r="H96" s="34"/>
    </row>
    <row r="97" spans="2:9" ht="7.05" customHeight="1" x14ac:dyDescent="0.3">
      <c r="B97" s="82"/>
      <c r="C97" s="28"/>
      <c r="D97" s="44"/>
      <c r="E97" s="44"/>
      <c r="F97" s="28"/>
      <c r="G97" s="83"/>
      <c r="H97" s="34"/>
    </row>
    <row r="98" spans="2:9" ht="13.5" customHeight="1" x14ac:dyDescent="0.3">
      <c r="B98" s="40" t="s">
        <v>125</v>
      </c>
      <c r="C98" s="47"/>
      <c r="D98" s="47"/>
      <c r="E98" s="47"/>
      <c r="F98" s="47"/>
      <c r="G98" s="47"/>
      <c r="H98" s="48"/>
      <c r="I98" s="3"/>
    </row>
    <row r="99" spans="2:9" ht="14.1" customHeight="1" x14ac:dyDescent="0.35">
      <c r="B99" s="131"/>
      <c r="C99" s="132"/>
      <c r="D99" s="132"/>
      <c r="E99" s="132"/>
      <c r="F99" s="132"/>
      <c r="G99" s="133"/>
      <c r="H99" s="84"/>
    </row>
    <row r="100" spans="2:9" ht="14.1" customHeight="1" x14ac:dyDescent="0.35">
      <c r="B100" s="131"/>
      <c r="C100" s="132"/>
      <c r="D100" s="132"/>
      <c r="E100" s="132"/>
      <c r="F100" s="132"/>
      <c r="G100" s="133"/>
      <c r="H100" s="84"/>
    </row>
    <row r="101" spans="2:9" ht="14.1" customHeight="1" x14ac:dyDescent="0.35">
      <c r="B101" s="134"/>
      <c r="C101" s="135"/>
      <c r="D101" s="135"/>
      <c r="E101" s="135"/>
      <c r="F101" s="135"/>
      <c r="G101" s="136"/>
      <c r="H101" s="84"/>
    </row>
    <row r="102" spans="2:9" ht="7.05" customHeight="1" x14ac:dyDescent="0.3">
      <c r="B102" s="23"/>
      <c r="C102" s="49"/>
      <c r="D102" s="45"/>
      <c r="E102" s="45"/>
      <c r="F102" s="49"/>
      <c r="G102" s="46"/>
      <c r="H102" s="84"/>
    </row>
    <row r="103" spans="2:9" ht="7.05" customHeight="1" x14ac:dyDescent="0.3">
      <c r="B103" s="82"/>
      <c r="C103" s="28"/>
      <c r="D103" s="44"/>
      <c r="E103" s="44"/>
      <c r="F103" s="28"/>
      <c r="G103" s="124"/>
      <c r="H103" s="123"/>
    </row>
    <row r="104" spans="2:9" ht="13.5" customHeight="1" x14ac:dyDescent="0.3">
      <c r="B104" s="40" t="s">
        <v>50</v>
      </c>
      <c r="C104" s="47"/>
      <c r="D104" s="47"/>
      <c r="E104" s="47"/>
      <c r="F104" s="47"/>
      <c r="G104" s="47"/>
      <c r="H104" s="48"/>
    </row>
    <row r="105" spans="2:9" ht="6.95" customHeight="1" x14ac:dyDescent="0.3">
      <c r="B105" s="41"/>
      <c r="C105" s="42"/>
      <c r="D105" s="42"/>
      <c r="E105" s="42"/>
      <c r="F105" s="42"/>
      <c r="G105" s="125"/>
      <c r="H105" s="123"/>
    </row>
    <row r="106" spans="2:9" ht="14.1" customHeight="1" x14ac:dyDescent="0.3">
      <c r="B106" s="21" t="s">
        <v>61</v>
      </c>
      <c r="D106" s="44"/>
      <c r="E106" s="44"/>
      <c r="F106" s="43"/>
      <c r="G106" s="69"/>
      <c r="H106" s="84"/>
    </row>
    <row r="107" spans="2:9" ht="7.05" customHeight="1" x14ac:dyDescent="0.3">
      <c r="B107" s="23"/>
      <c r="C107" s="49"/>
      <c r="D107" s="45"/>
      <c r="E107" s="45"/>
      <c r="F107" s="49"/>
      <c r="G107" s="46"/>
      <c r="H107" s="51"/>
    </row>
    <row r="108" spans="2:9" ht="14.1" customHeight="1" x14ac:dyDescent="0.3"/>
    <row r="109" spans="2:9" ht="14.1" customHeight="1" x14ac:dyDescent="0.3"/>
  </sheetData>
  <mergeCells count="16">
    <mergeCell ref="C27:G27"/>
    <mergeCell ref="C41:G41"/>
    <mergeCell ref="C42:G42"/>
    <mergeCell ref="F63:G63"/>
    <mergeCell ref="F66:G66"/>
    <mergeCell ref="C48:G49"/>
    <mergeCell ref="C28:G28"/>
    <mergeCell ref="F60:G60"/>
    <mergeCell ref="B99:G99"/>
    <mergeCell ref="B100:G100"/>
    <mergeCell ref="B101:G101"/>
    <mergeCell ref="C34:G34"/>
    <mergeCell ref="C35:G35"/>
    <mergeCell ref="F78:G78"/>
    <mergeCell ref="F84:G84"/>
    <mergeCell ref="C86:G87"/>
  </mergeCells>
  <phoneticPr fontId="0" type="noConversion"/>
  <dataValidations xWindow="1324" yWindow="1055" count="44">
    <dataValidation type="whole" showInputMessage="1" showErrorMessage="1" errorTitle="Invalid Data" error="This is a required field. " sqref="O14 O78" xr:uid="{00000000-0002-0000-0000-000000000000}">
      <formula1>1</formula1>
      <formula2>100</formula2>
    </dataValidation>
    <dataValidation showInputMessage="1" showErrorMessage="1" errorTitle="Invalid Data" error="Enter number showing how many years you have been in the delivery business.  Use &quot;0&quot; if you are just starting out." sqref="C12" xr:uid="{00000000-0002-0000-0000-000002000000}"/>
    <dataValidation operator="greaterThanOrEqual" showInputMessage="1" showErrorMessage="1" errorTitle="Invalid Data" error="Please enter a number to show how many locations you own, lease, or operate out of." sqref="C13" xr:uid="{00000000-0002-0000-0000-000003000000}"/>
    <dataValidation type="textLength" operator="greaterThan" showInputMessage="1" showErrorMessage="1" errorTitle="Data Required" error="This data field cannot be left blank." promptTitle="Tip" prompt="Type full business name, even if it does not fit." sqref="C7" xr:uid="{00000000-0002-0000-0000-000005000000}">
      <formula1>1</formula1>
    </dataValidation>
    <dataValidation operator="greaterThan" showInputMessage="1" showErrorMessage="1" errorTitle="Invalid Data" error="Enter your 7-digit USDOT #, or your 6-digit MC Docket #.  _x000a_No extra characters please." promptTitle="Tip" prompt="Please list all owners whether or not they are active in operations." sqref="C8" xr:uid="{00000000-0002-0000-0000-000006000000}"/>
    <dataValidation operator="greaterThan" showInputMessage="1" showErrorMessage="1" errorTitle="Invalid Data" error="Valid zip code required." sqref="C15" xr:uid="{00000000-0002-0000-0000-000007000000}"/>
    <dataValidation type="list" showInputMessage="1" showErrorMessage="1" errorTitle="Invalid Data" error="You must select your answer from the drop-down menu.  Click the down-arrow button to the right." promptTitle="Tip" prompt="Select your answer from the drop-down menu.  Click the down-arrow button to the right." sqref="C80:C81 G82 G80 C84 C76 F99:F101 G61 G64 G8 G57:G58" xr:uid="{00000000-0002-0000-0000-000008000000}">
      <formula1>YesNo</formula1>
    </dataValidation>
    <dataValidation type="whole" operator="greaterThanOrEqual" allowBlank="1" showInputMessage="1" showErrorMessage="1" errorTitle="Invalid Data" error="Enter a whole number.  If none, enter &quot;0&quot;." promptTitle="Tip" prompt="If none, enter &quot;0&quot;." sqref="G50" xr:uid="{00000000-0002-0000-0000-000010000000}">
      <formula1>0</formula1>
    </dataValidation>
    <dataValidation type="decimal" operator="lessThanOrEqual" showInputMessage="1" showErrorMessage="1" errorTitle="Invalid Data" error="Please enter a number from 0 to 100 percent.  _x000a__x000a_Your answers to each section should add up to 100%." promptTitle="Tip" prompt="Your answers to the four questions in this section should add up to 100%." sqref="C63:C66 C57:C60 C51:C54" xr:uid="{00000000-0002-0000-0000-000011000000}">
      <formula1>100</formula1>
    </dataValidation>
    <dataValidation operator="greaterThanOrEqual" allowBlank="1" showInputMessage="1" showErrorMessage="1" errorTitle="Invalid Data" promptTitle="Tip" prompt="If you use &quot;Other&quot; vehicle types, describe them here." sqref="F78:G78" xr:uid="{00000000-0002-0000-0000-000012000000}"/>
    <dataValidation type="list" showInputMessage="1" showErrorMessage="1" errorTitle="Invalid Data" error="You must select your answer from the drop-down menu.  Click the down-arrow button to the right." promptTitle="Tip" prompt="Select your answer from the drop-down menu.  Click the down-arrow button to the right." sqref="G106" xr:uid="{00000000-0002-0000-0000-000014000000}">
      <formula1>Agree</formula1>
    </dataValidation>
    <dataValidation type="whole" operator="greaterThanOrEqual" showInputMessage="1" showErrorMessage="1" errorTitle="Invalid Data" error="Enter whole number representing the youngest age you will contract with a driver." promptTitle="Tip" prompt="Enter a whole number representing the youngest age at which you will contract with a driver." sqref="C71" xr:uid="{00000000-0002-0000-0000-000015000000}">
      <formula1>16</formula1>
    </dataValidation>
    <dataValidation type="whole" operator="lessThan" showInputMessage="1" showErrorMessage="1" errorTitle="Invalid Data" error="Enter a whole number representing the oldest age at which you will contract with a driver." promptTitle="Tip" prompt="Enter a whole number representing the oldest age at which you will contract with a driver." sqref="C72" xr:uid="{00000000-0002-0000-0000-000016000000}">
      <formula1>90</formula1>
    </dataValidation>
    <dataValidation type="decimal" showInputMessage="1" showErrorMessage="1" errorTitle="Invalid Data" error="Enter a number for the years  drivers need to show they have been licensed.  If none, type &quot;0&quot;." promptTitle="Tip" prompt="How many years do drivers need to show they have been licensed?  If none, type &quot;0&quot;." sqref="C73" xr:uid="{00000000-0002-0000-0000-000017000000}">
      <formula1>0</formula1>
      <formula2>10</formula2>
    </dataValidation>
    <dataValidation type="decimal" showInputMessage="1" showErrorMessage="1" errorTitle="Invalid Data" error="Enter a number for the number of years of delivery work experience drivers need to show.  If none, type &quot;0&quot;." promptTitle="Tip" prompt="Enter a number for the number of years of delivery work experience drivers need to show.  If none, type &quot;0&quot;." sqref="C74" xr:uid="{00000000-0002-0000-0000-000018000000}">
      <formula1>0</formula1>
      <formula2>10</formula2>
    </dataValidation>
    <dataValidation type="whole" showInputMessage="1" showErrorMessage="1" errorTitle="Invalid Data" error="Please enter a number to show how many moving violations (speeding tickets, etc.) a driver can show on the MVR and still qualify for work." promptTitle="Tip" prompt="Please enter a number to show how many moving violations (speeding tickets, etc.) a driver can show on the MVR and still qualify for work." sqref="C77" xr:uid="{00000000-0002-0000-0000-00001A000000}">
      <formula1>0</formula1>
      <formula2>9</formula2>
    </dataValidation>
    <dataValidation type="whole" showInputMessage="1" showErrorMessage="1" errorTitle="Invalid Data" error="Please enter a number to show how many accidents a driver can show on the MVR and still qualify for work." promptTitle="Tip" prompt="Please enter a number to show how many accidents a driver can show on the MVR and still qualify for work." sqref="C78" xr:uid="{00000000-0002-0000-0000-00001B000000}">
      <formula1>0</formula1>
      <formula2>7</formula2>
    </dataValidation>
    <dataValidation allowBlank="1" showInputMessage="1" showErrorMessage="1" promptTitle="Tip" prompt="If you have a Safety Manager, provide name and years of experience in that role." sqref="C82:C83" xr:uid="{00000000-0002-0000-0000-00001C000000}"/>
    <dataValidation type="list" showInputMessage="1" showErrorMessage="1" errorTitle="Invalid Data" error="You must select your answer from the drop-down menu.  Click the down-arrow button to the right." promptTitle="Tip" prompt="Written agreements are fundamental to a defensible IC model.  If you need a referral to professionals who can help you develop your own agreement, let us know._x000a__x000a_Select your answer from the drop-down menu.  Click the down-arrow button to the right." sqref="G30" xr:uid="{00000000-0002-0000-0000-00001E000000}">
      <formula1>YesNo</formula1>
    </dataValidation>
    <dataValidation type="list" showInputMessage="1" showErrorMessage="1" errorTitle="Invalid Data" error="You must select your answer from the drop-down menu.  Click the down-arrow button to the right." promptTitle="Tip" prompt="A4DD supports drivers with helpers or subcontracted drivers of their own. We need to discuss with you how these other workers get protected and if they should join too_x000a__x000a_Select your answer from the drop-down menu.  Click the down-arrow button to the right." sqref="G37" xr:uid="{00000000-0002-0000-0000-00001F000000}">
      <formula1>YesNo</formula1>
    </dataValidation>
    <dataValidation type="list" showInputMessage="1" showErrorMessage="1" errorTitle="Invalid Data" error="You must select your answer from the drop-down menu.  Click the down-arrow button to the right." promptTitle="Tip" prompt="The ability to choose work is a hallmark of independence._x000a__x000a_Select your answer from the drop-down menu.  Click the down-arrow button to the right." sqref="G31" xr:uid="{00000000-0002-0000-0000-000021000000}">
      <formula1>YesNo</formula1>
    </dataValidation>
    <dataValidation type="list" showInputMessage="1" showErrorMessage="1" errorTitle="Invalid Data" error="You must select your answer from the drop-down menu.  Click the down-arrow button to the right." promptTitle="Tip" prompt="Consider how you arrive at terms with other independent vendors when adopting a procedure for delivery drivers._x000a__x000a_Select your answer from the drop-down menu.  Click the down-arrow button to the right." sqref="G32" xr:uid="{00000000-0002-0000-0000-000022000000}">
      <formula1>YesNo</formula1>
    </dataValidation>
    <dataValidation type="list" showInputMessage="1" showErrorMessage="1" errorTitle="Invalid Data" error="You must select your answer from the drop-down menu.  Click the down-arrow button to the right." promptTitle="Tip" prompt="Normally, independent vendors are responsible for their own expenses and are left to work out basic aspects of their business on their own._x000a__x000a_Select your answer from the drop-down menu.  Click the down-arrow button to the right." sqref="G33" xr:uid="{00000000-0002-0000-0000-000023000000}">
      <formula1>YesNo</formula1>
    </dataValidation>
    <dataValidation type="list" showInputMessage="1" showErrorMessage="1" errorTitle="Invalid Data" error="You must select your answer from the drop-down menu.  Click the down-arrow button to the right." promptTitle="Tip" prompt="While it is important not to exert more control or oversight than is absolutely necessary, we can help your drivers meet basic standards of appearance._x000a__x000a_Select your answer from the drop-down menu.  Click the down-arrow button to the right." sqref="G24" xr:uid="{00000000-0002-0000-0000-000026000000}">
      <formula1>YesNo</formula1>
    </dataValidation>
    <dataValidation type="list" showInputMessage="1" showErrorMessage="1" errorTitle="Invalid Data" error="You must select your answer from the drop-down menu.  Click the down-arrow button to the right." promptTitle="Tip" prompt="It is important not to exert more control or oversight than is absolutely necessary.  Signage also raises the risk of being dragged into litigation after an accident._x000a__x000a_Select your answer from the drop-down menu.  Click the down-arrow button to the right." sqref="G26" xr:uid="{00000000-0002-0000-0000-000027000000}">
      <formula1>YesNo</formula1>
    </dataValidation>
    <dataValidation type="list" showInputMessage="1" showErrorMessage="1" errorTitle="Invalid Data" error="You must select your answer from the drop-down menu.  Click the down-arrow button to the right." promptTitle="Tip" prompt="Treat drivers as mini-companies. If another delivery company handled some of your overflow, would you prohibit it from future work for those customers? _x000a__x000a_Select your answer from the drop-down menu.  Click the down-arrow button to the right." sqref="G40" xr:uid="{00000000-0002-0000-0000-00002A000000}">
      <formula1>YesNo</formula1>
    </dataValidation>
    <dataValidation type="list" showInputMessage="1" showErrorMessage="1" errorTitle="Invalid Data" error="You must select your answer from the drop-down menu.  Click the down-arrow button to the right." promptTitle="Tip" prompt="Requiring training and providing training are not the same. Setting contract standards for drivers to meet independently is preferable._x000a__x000a_Select your answer from the drop-down menu.  Click the down-arrow button to the right." sqref="G26" xr:uid="{00000000-0002-0000-0000-00002D000000}">
      <formula1>YesNo</formula1>
    </dataValidation>
    <dataValidation type="list" showInputMessage="1" showErrorMessage="1" errorTitle="Invalid Data" error="You must select your answer from the drop-down menu.  Click the down-arrow button to the right." promptTitle="Tip" prompt="Independent vendors normally source their own supplies and equipment and are left to work out basic aspects of their business on their own._x000a__x000a_Select your answer from the drop-down menu.  Click the down-arrow button to the right." sqref="G39" xr:uid="{BF254E89-F875-4E00-94C7-3442C2AF0B18}">
      <formula1>YesNo</formula1>
    </dataValidation>
    <dataValidation type="list" showInputMessage="1" showErrorMessage="1" errorTitle="Invalid Data" error="You must select your answer from the drop-down menu.  Click the down-arrow button to the right." promptTitle="Tip" prompt="Other than passing on customer requirements, it is important not to exert more control or oversight than is absolutely necessary._x000a__x000a_Select your answer from the drop-down menu.  Click the down-arrow button to the right." sqref="G23" xr:uid="{50D3EE0E-D382-482E-BA8F-CFB4274F5559}">
      <formula1>YesNo</formula1>
    </dataValidation>
    <dataValidation type="list" showInputMessage="1" showErrorMessage="1" errorTitle="Invalid Data" error="You must select your answer from the drop-down menu.  Click the down-arrow button to the right." promptTitle="Tip" prompt="Do you review a driver's MVR and evaluate at least 3 years of data? _x000a__x000a_Select your answer from the drop-down menu.  Click the down-arrow button to the right." sqref="C75" xr:uid="{161AC944-1CB0-4DF3-9711-1F04805A4756}">
      <formula1>YesNo</formula1>
    </dataValidation>
    <dataValidation type="decimal" operator="lessThanOrEqual" showInputMessage="1" showErrorMessage="1" errorTitle="Invalid Data" error="Please enter a number from 0 to 100 percent.  _x000a__x000a_Your answers should add up to 100%." promptTitle="Tip" prompt="Your answers to the 6 options in this section should add up to 100%." sqref="G72:G77" xr:uid="{00000000-0002-0000-0000-000013000000}">
      <formula1>100</formula1>
    </dataValidation>
    <dataValidation type="list" showInputMessage="1" showErrorMessage="1" errorTitle="Invalid Data" error="You must select your answer from the drop-down menu.  Click the down-arrow button to the right." promptTitle="Tip" prompt="Applications and enrollment forms are typically associated with employment relationships, though there are legitimate ways to gather data from independent vendors._x000a__x000a_Select your answer from the drop-down menu.  Click the down-arrow button to the right." sqref="G38:G40" xr:uid="{00000000-0002-0000-0000-000020000000}">
      <formula1>YesNo</formula1>
    </dataValidation>
    <dataValidation type="whole" operator="greaterThanOrEqual" allowBlank="1" showInputMessage="1" showErrorMessage="1" errorTitle="Invalid Data" error="Please enter a whole number." promptTitle="Tip:" prompt="If none, please type &quot;0&quot;." sqref="G14" xr:uid="{A9A20EFC-BC42-475B-B109-3E7C5E663C97}">
      <formula1>0</formula1>
    </dataValidation>
    <dataValidation operator="greaterThanOrEqual" showInputMessage="1" showErrorMessage="1" errorTitle="Invalid Data" error="This field should not be left blank.  If none, type &quot;0&quot;." promptTitle="Tip" prompt="Enter your 7-digit USDOT #, or your 6-digit MC Docket #.  _x000a_No extra characters please.  If none, type &quot;none&quot;." sqref="G11" xr:uid="{5EFAB2D0-A140-4650-A906-87EB3FD7B45B}"/>
    <dataValidation type="whole" operator="greaterThan" showInputMessage="1" showErrorMessage="1" promptTitle="Tip" prompt="Provide your estimated revenues for the coming 12 months.  " sqref="G10" xr:uid="{AE44FA07-A7F5-448F-9367-27CDB5D7F15B}">
      <formula1>10000</formula1>
    </dataValidation>
    <dataValidation type="decimal" operator="greaterThanOrEqual" allowBlank="1" showInputMessage="1" showErrorMessage="1" promptTitle="Tip" prompt="Enter number showing how many years you have been in the delivery business.  Use &quot;0&quot; if you are just starting out." sqref="G9" xr:uid="{BBA3A87E-C76D-4CCC-9E85-2DC9FAA15EA8}">
      <formula1>0</formula1>
    </dataValidation>
    <dataValidation allowBlank="1" showInputMessage="1" showErrorMessage="1" promptTitle="Tip" prompt="Give detail on IC use of company vehicles, vehicles you rent, or forklifts. " sqref="F84:G84 F60:G60" xr:uid="{E6D77297-E747-4711-BD3E-B0FF3900192B}"/>
    <dataValidation type="whole" operator="greaterThanOrEqual" allowBlank="1" showInputMessage="1" showErrorMessage="1" errorTitle="Invalid Data" error="Enter a whole number.  If none, enter &quot;0&quot;." promptTitle="Tip" prompt="How many operate bikes, e-bikes, motorcycles, scooters, etc.  _x000a_If none, enter &quot;0&quot;." sqref="G51" xr:uid="{5543F63E-A808-4026-AA17-94AABCC86437}">
      <formula1>0</formula1>
    </dataValidation>
    <dataValidation allowBlank="1" showInputMessage="1" showErrorMessage="1" promptTitle="For example" prompt="Perhaps employees drive routes while ICs handle on-demand work." sqref="F63:G63" xr:uid="{39DD92BF-658F-4F15-BC5A-9D56E03CC4AD}"/>
    <dataValidation allowBlank="1" showInputMessage="1" showErrorMessage="1" promptTitle="Note:" prompt="PEO stands for Professional Employer Organization (similar to employee leasing)." sqref="F66:G66" xr:uid="{E21E68B0-F7DA-4013-B016-4D5EA64F75A5}"/>
    <dataValidation type="decimal" operator="lessThanOrEqual" allowBlank="1" showInputMessage="1" showErrorMessage="1" errorTitle="Invalid Data" error="Enter a whole number.  If none, enter &quot;0&quot;." promptTitle="Tip" prompt="If none, enter &quot;0&quot;." sqref="G52:G56" xr:uid="{489A49DF-1B7E-44AA-9801-07FC7D3D2DD5}">
      <formula1>100</formula1>
    </dataValidation>
    <dataValidation type="list" showInputMessage="1" showErrorMessage="1" errorTitle="Invalid Data" error="You must select your answer from the drop-down menu.  Click the down-arrow button to the right." promptTitle="Tip" prompt="Do you have or seek to have customers other than larger delivery/logistics companies?_x000a__x000a_Select your answer from the drop-down menu.  Click the down-arrow button to the right." sqref="G16" xr:uid="{B5DAB210-D3BA-438D-9F01-D7902AB668E9}">
      <formula1>YesNo</formula1>
    </dataValidation>
    <dataValidation type="list" showInputMessage="1" showErrorMessage="1" errorTitle="Invalid Data" error="You must select your answer from the drop-down menu.  Click the down-arrow button to the right." promptTitle="Tip" prompt="Providing training is not the same as requiring training. Setting contract standards for drivers to meet independently is preferable._x000a__x000a_Select your answer from the drop-down menu.  Click the down-arrow button to the right." sqref="G25" xr:uid="{E90CCBA9-7422-45B6-9247-5B01BF593B21}">
      <formula1>YesNo</formula1>
    </dataValidation>
    <dataValidation type="textLength" operator="greaterThanOrEqual" allowBlank="1" showInputMessage="1" showErrorMessage="1" errorTitle="Invalid Data" error="Please type states where you have IC drivers." promptTitle="Tip:" prompt="List states where you have IC drivers." sqref="G13" xr:uid="{740C1FE2-D51D-4487-9D32-C56106DC7242}">
      <formula1>2</formula1>
    </dataValidation>
  </dataValidations>
  <printOptions horizontalCentered="1"/>
  <pageMargins left="0.4" right="0.4" top="0.4" bottom="0.4" header="0.5" footer="0.5"/>
  <pageSetup paperSize="5" scale="93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324" yWindow="1055" count="3">
        <x14:dataValidation type="list" showInputMessage="1" showErrorMessage="1" errorTitle="Invalid Data" error="You must select your answer from the drop-down menu.  Click the down-arrow button to the right." promptTitle="Tip" prompt="Select your answer from the drop-down menu.  Click the down-arrow button to the right." xr:uid="{5C610F32-20A6-4A9B-B371-C211615CE57B}">
          <x14:formula1>
            <xm:f>Sheet1!$A$111:$A$113</xm:f>
          </x14:formula1>
          <xm:sqref>G17:G18</xm:sqref>
        </x14:dataValidation>
        <x14:dataValidation type="list" showInputMessage="1" showErrorMessage="1" errorTitle="Invalid Data" error="You must select your answer from the drop-down menu.  Click the down-arrow button to the right." promptTitle="Tip" prompt="Lead Contractors use multiple drivers to deliver for larger delivery/logistics companies._x000a__x000a_Select your answer from the drop-down menu.  Click the down-arrow button to the right." xr:uid="{A838C8CF-41DA-4C4E-A7A3-58134C0B537F}">
          <x14:formula1>
            <xm:f>Sheet1!$A$115:$A$117</xm:f>
          </x14:formula1>
          <xm:sqref>G15</xm:sqref>
        </x14:dataValidation>
        <x14:dataValidation type="list" showInputMessage="1" showErrorMessage="1" errorTitle="Invalid Data" error="You must select your answer from the drop-down menu.  Click the down-arrow button to the right." promptTitle="Tip" prompt="Select your answer from the drop-down menu.  Click the down-arrow button to the right." xr:uid="{61A1CEBD-3C73-49ED-820E-C5CC907D5241}">
          <x14:formula1>
            <xm:f>Sheet1!$A$119:$A$124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5"/>
  <sheetViews>
    <sheetView workbookViewId="0">
      <selection activeCell="E32" sqref="E32"/>
    </sheetView>
  </sheetViews>
  <sheetFormatPr defaultRowHeight="12.75" x14ac:dyDescent="0.35"/>
  <cols>
    <col min="1" max="1" width="27.1328125" customWidth="1"/>
    <col min="2" max="3" width="27.59765625" customWidth="1"/>
    <col min="4" max="4" width="3.06640625" customWidth="1"/>
    <col min="5" max="5" width="21.59765625" customWidth="1"/>
    <col min="6" max="14" width="8.59765625" customWidth="1"/>
  </cols>
  <sheetData>
    <row r="1" spans="1:14" ht="12" customHeight="1" thickBot="1" x14ac:dyDescent="0.4">
      <c r="A1" s="86" t="s">
        <v>102</v>
      </c>
      <c r="B1" s="87" t="s">
        <v>101</v>
      </c>
      <c r="C1" s="87" t="s">
        <v>113</v>
      </c>
      <c r="E1" t="s">
        <v>82</v>
      </c>
      <c r="F1" t="s">
        <v>62</v>
      </c>
    </row>
    <row r="2" spans="1:14" ht="12" customHeight="1" x14ac:dyDescent="0.35">
      <c r="A2" s="88" t="str">
        <f>IF(Company_Profile!C7="", "Businessr Name on line 7 - blank","")</f>
        <v>Businessr Name on line 7 - blank</v>
      </c>
      <c r="B2" s="88" t="str">
        <f>IF(Company_Profile!G12="", "Total Drivers on line 12G - blank","")</f>
        <v>Total Drivers on line 12G - blank</v>
      </c>
      <c r="C2" s="88" t="str">
        <f>IF(Company_Profile!C48="", "Descr. of Ops on 48C - blank","")</f>
        <v>Descr. of Ops on 48C - blank</v>
      </c>
      <c r="E2" s="101"/>
      <c r="F2" s="158"/>
      <c r="G2" s="158"/>
      <c r="H2" s="158"/>
      <c r="I2" s="158"/>
      <c r="J2" s="158"/>
      <c r="K2" s="158"/>
      <c r="L2" s="158"/>
      <c r="M2" s="158"/>
      <c r="N2" s="159"/>
    </row>
    <row r="3" spans="1:14" ht="12" customHeight="1" x14ac:dyDescent="0.35">
      <c r="A3" s="88" t="str">
        <f>IF(Company_Profile!C8="", "Owners Name on line 8 - blank","")</f>
        <v>Owners Name on line 8 - blank</v>
      </c>
      <c r="B3" s="88" t="str">
        <f>IF(Company_Profile!G13="", "States w/ICs on 13G - blank","")</f>
        <v>States w/ICs on 13G - blank</v>
      </c>
      <c r="C3" s="88" t="str">
        <f>IF(Company_Profile!C51="", "% &lt;3 hrs on line 51C - blank","")</f>
        <v>% &lt;3 hrs on line 51C - blank</v>
      </c>
      <c r="E3" s="102"/>
      <c r="F3" s="156"/>
      <c r="G3" s="156"/>
      <c r="H3" s="156"/>
      <c r="I3" s="156"/>
      <c r="J3" s="156"/>
      <c r="K3" s="156"/>
      <c r="L3" s="156"/>
      <c r="M3" s="156"/>
      <c r="N3" s="157"/>
    </row>
    <row r="4" spans="1:14" ht="12" customHeight="1" x14ac:dyDescent="0.35">
      <c r="A4" s="88" t="str">
        <f>IF(Company_Profile!C10="", "HQ St. Address on 10 - blank","")</f>
        <v>HQ St. Address on 10 - blank</v>
      </c>
      <c r="B4" s="88" t="str">
        <f>IF(Company_Profile!G14="", "#Helpers on 14G - blank",IF(Company_Profile!G14&gt;0,"Flag on line 14G: Helpers Used",""))</f>
        <v>#Helpers on 14G - blank</v>
      </c>
      <c r="C4" s="88" t="str">
        <f>IF(Company_Profile!C52="", "% same day on 52C - blank","")</f>
        <v>% same day on 52C - blank</v>
      </c>
      <c r="E4" s="102"/>
      <c r="F4" s="156"/>
      <c r="G4" s="156"/>
      <c r="H4" s="156"/>
      <c r="I4" s="156"/>
      <c r="J4" s="156"/>
      <c r="K4" s="156"/>
      <c r="L4" s="156"/>
      <c r="M4" s="156"/>
      <c r="N4" s="157"/>
    </row>
    <row r="5" spans="1:14" ht="12" customHeight="1" x14ac:dyDescent="0.35">
      <c r="A5" s="88" t="str">
        <f>IF(Company_Profile!C11="", "HQ City on line 11 - blank","")</f>
        <v>HQ City on line 11 - blank</v>
      </c>
      <c r="B5" s="88" t="str">
        <f>IF(Company_Profile!G15="", "Lead Contractor on 15G - blank",IF(Company_Profile!G15&lt;&gt;"No","Flag on line 15G re. Lead Contractor",""))</f>
        <v>Lead Contractor on 15G - blank</v>
      </c>
      <c r="C5" s="88" t="str">
        <f>IF(Company_Profile!C53="", "% overnight on 53C - blank","")</f>
        <v>% overnight on 53C - blank</v>
      </c>
      <c r="E5" s="102"/>
      <c r="F5" s="156"/>
      <c r="G5" s="156"/>
      <c r="H5" s="156"/>
      <c r="I5" s="156"/>
      <c r="J5" s="156"/>
      <c r="K5" s="156"/>
      <c r="L5" s="156"/>
      <c r="M5" s="156"/>
      <c r="N5" s="157"/>
    </row>
    <row r="6" spans="1:14" ht="12" customHeight="1" x14ac:dyDescent="0.35">
      <c r="A6" s="88" t="str">
        <f>IF(Company_Profile!C12="", "HQ State on line 12 - blank","")</f>
        <v>HQ State on line 12 - blank</v>
      </c>
      <c r="B6" s="88" t="str">
        <f>IF(Company_Profile!G16="", "Shipper Customers on 16G - blank",IF(Company_Profile!G16&lt;&gt;"No","Flag on line 16G re. Shipper Customers",""))</f>
        <v>Shipper Customers on 16G - blank</v>
      </c>
      <c r="C6" s="88" t="str">
        <f>IF(Company_Profile!C54="","% longer on line 54C - blank",IF(Company_Profile!C54&gt;0.1,"Flag on line 54C - long-haul?",""))</f>
        <v>% longer on line 54C - blank</v>
      </c>
      <c r="E6" s="102"/>
      <c r="F6" s="156"/>
      <c r="G6" s="156"/>
      <c r="H6" s="156"/>
      <c r="I6" s="156"/>
      <c r="J6" s="156"/>
      <c r="K6" s="156"/>
      <c r="L6" s="156"/>
      <c r="M6" s="156"/>
      <c r="N6" s="157"/>
    </row>
    <row r="7" spans="1:14" ht="12" customHeight="1" thickBot="1" x14ac:dyDescent="0.4">
      <c r="A7" s="88" t="str">
        <f>IF(Company_Profile!C13="", "HQ Zip on line 13 - blank","")</f>
        <v>HQ Zip on line 13 - blank</v>
      </c>
      <c r="B7" s="88"/>
      <c r="C7" s="88" t="str">
        <f>IF(Company_Profile!C57="", "% &lt; 50lbs on line 57C - blank","")</f>
        <v>% &lt; 50lbs on line 57C - blank</v>
      </c>
      <c r="E7" s="102"/>
      <c r="F7" s="156"/>
      <c r="G7" s="156"/>
      <c r="H7" s="156"/>
      <c r="I7" s="156"/>
      <c r="J7" s="156"/>
      <c r="K7" s="156"/>
      <c r="L7" s="156"/>
      <c r="M7" s="156"/>
      <c r="N7" s="157"/>
    </row>
    <row r="8" spans="1:14" ht="12" customHeight="1" x14ac:dyDescent="0.35">
      <c r="A8" s="88" t="str">
        <f>IF(Company_Profile!C15="", "Signer Name on line 15 - blank","")</f>
        <v>Signer Name on line 15 - blank</v>
      </c>
      <c r="B8" s="87" t="s">
        <v>106</v>
      </c>
      <c r="C8" s="88" t="str">
        <f>IF(Company_Profile!C58="", "% 51+ lbs on line 58C - blank","")</f>
        <v>% 51+ lbs on line 58C - blank</v>
      </c>
      <c r="E8" s="102"/>
      <c r="F8" s="156"/>
      <c r="G8" s="156"/>
      <c r="H8" s="156"/>
      <c r="I8" s="156"/>
      <c r="J8" s="156"/>
      <c r="K8" s="156"/>
      <c r="L8" s="156"/>
      <c r="M8" s="156"/>
      <c r="N8" s="157"/>
    </row>
    <row r="9" spans="1:14" ht="12" customHeight="1" x14ac:dyDescent="0.35">
      <c r="A9" s="88" t="str">
        <f>IF(Company_Profile!C16="", "Signer email on line 16 - blank","")</f>
        <v>Signer email on line 16 - blank</v>
      </c>
      <c r="B9" s="88" t="str">
        <f>IF(Company_Profile!C71="","Min Age on 71C - blank",IF(Company_Profile!C71&lt;21,"Flag on line 71C: Min Age &lt;21",""))</f>
        <v>Min Age on 71C - blank</v>
      </c>
      <c r="C9" s="88" t="str">
        <f>IF(Company_Profile!C59="", "% 101+ lbs on line 59C - blank","")</f>
        <v>% 101+ lbs on line 59C - blank</v>
      </c>
      <c r="E9" s="102"/>
      <c r="F9" s="156"/>
      <c r="G9" s="156"/>
      <c r="H9" s="156"/>
      <c r="I9" s="156"/>
      <c r="J9" s="156"/>
      <c r="K9" s="156"/>
      <c r="L9" s="156"/>
      <c r="M9" s="156"/>
      <c r="N9" s="157"/>
    </row>
    <row r="10" spans="1:14" ht="12" customHeight="1" x14ac:dyDescent="0.35">
      <c r="A10" s="88" t="str">
        <f>IF(Company_Profile!C17="", "Signer teleph on line 17 - blank","")</f>
        <v>Signer teleph on line 17 - blank</v>
      </c>
      <c r="B10" s="88" t="str">
        <f>IF(Company_Profile!C72="","Max Age on line 72C - blank",IF(Company_Profile!C72&gt;70,"Flag on line 72C: Max Age &gt; 70",""))</f>
        <v>Max Age on line 72C - blank</v>
      </c>
      <c r="C10" s="88" t="str">
        <f>IF(Company_Profile!C60="", "% 201+ lbs on line 60C - blank","")</f>
        <v>% 201+ lbs on line 60C - blank</v>
      </c>
      <c r="E10" s="102"/>
      <c r="F10" s="156"/>
      <c r="G10" s="156"/>
      <c r="H10" s="156"/>
      <c r="I10" s="156"/>
      <c r="J10" s="156"/>
      <c r="K10" s="156"/>
      <c r="L10" s="156"/>
      <c r="M10" s="156"/>
      <c r="N10" s="157"/>
    </row>
    <row r="11" spans="1:14" ht="12" customHeight="1" x14ac:dyDescent="0.35">
      <c r="A11" s="88" t="str">
        <f>IF(Company_Profile!C18="", "Signer title on line 18 - blank","")</f>
        <v>Signer title on line 18 - blank</v>
      </c>
      <c r="B11" s="88" t="str">
        <f>IF(Company_Profile!C73="","Min Yrs w/DL on line 73C - blank",IF(Company_Profile!C73&lt;3,"Flag on line 73C: &lt;3 Yrs Lic.",""))</f>
        <v>Min Yrs w/DL on line 73C - blank</v>
      </c>
      <c r="C11" s="88" t="str">
        <f>IF(Company_Profile!C59+Company_Profile!C60&gt;0.2, "Flag on 59C/60C: &gt;20% Hvy Pkgs",IF(Company_Profile!C60&gt;0.1, "Flag on 60C: &gt;10% 200+lb Pkgs",""))</f>
        <v/>
      </c>
      <c r="E11" s="102"/>
      <c r="F11" s="156"/>
      <c r="G11" s="156"/>
      <c r="H11" s="156"/>
      <c r="I11" s="156"/>
      <c r="J11" s="156"/>
      <c r="K11" s="156"/>
      <c r="L11" s="156"/>
      <c r="M11" s="156"/>
      <c r="N11" s="157"/>
    </row>
    <row r="12" spans="1:14" ht="12" customHeight="1" x14ac:dyDescent="0.35">
      <c r="A12" s="88" t="str">
        <f>IF(Company_Profile!G7="", "Today's Date on line G7 - blank","")</f>
        <v>Today's Date on line G7 - blank</v>
      </c>
      <c r="B12" s="88" t="str">
        <f>IF(Company_Profile!C74="","Min Deliv Exper on 74C - blank",IF(Company_Profile!C74&lt;1,"Flag on 74C: &lt;1 Yrs Deliv Exper.",""))</f>
        <v>Min Deliv Exper on 74C - blank</v>
      </c>
      <c r="C12" s="88" t="str">
        <f>IF(Company_Profile!C63="", "% &lt;50 mi on line 63C - blank","")</f>
        <v>% &lt;50 mi on line 63C - blank</v>
      </c>
      <c r="E12" s="102"/>
      <c r="F12" s="156"/>
      <c r="G12" s="156"/>
      <c r="H12" s="156"/>
      <c r="I12" s="156"/>
      <c r="J12" s="156"/>
      <c r="K12" s="156"/>
      <c r="L12" s="156"/>
      <c r="M12" s="156"/>
      <c r="N12" s="157"/>
    </row>
    <row r="13" spans="1:14" ht="12" customHeight="1" x14ac:dyDescent="0.35">
      <c r="A13" s="88" t="str">
        <f>IF(Company_Profile!G8="", "Owner Drives? on line 8G - blank",IF(Company_Profile!G8="Yes","Flag on line 8G: Owner Drives",""))</f>
        <v>Owner Drives? on line 8G - blank</v>
      </c>
      <c r="B13" s="88" t="str">
        <f>IF(Company_Profile!C75="","MVR Chk 3+ Yrs on 75C - blank",IF(Company_Profile!C75="No","Flag on line 75C: MVR chk 3+ yrs",""))</f>
        <v>MVR Chk 3+ Yrs on 75C - blank</v>
      </c>
      <c r="C13" s="88" t="str">
        <f>IF(Company_Profile!C64="", "% 51+ mi on line 64C - blank","")</f>
        <v>% 51+ mi on line 64C - blank</v>
      </c>
      <c r="E13" s="102"/>
      <c r="F13" s="156"/>
      <c r="G13" s="156"/>
      <c r="H13" s="156"/>
      <c r="I13" s="156"/>
      <c r="J13" s="156"/>
      <c r="K13" s="156"/>
      <c r="L13" s="156"/>
      <c r="M13" s="156"/>
      <c r="N13" s="157"/>
    </row>
    <row r="14" spans="1:14" ht="12" customHeight="1" x14ac:dyDescent="0.35">
      <c r="A14" s="88" t="str">
        <f>IF(Company_Profile!G9="", "Years in Biz on line G9 - blank",IF(Company_Profile!G9&lt;2,"Flag on line 9G: Under 2 Years' in Biz",""))</f>
        <v>Years in Biz on line G9 - blank</v>
      </c>
      <c r="B14" s="88" t="str">
        <f>IF(Company_Profile!C76="","MVR rechecks on 76C - blank",IF(Company_Profile!C76="No","Flag on line 76C: MVR rechecks",""))</f>
        <v>MVR rechecks on 76C - blank</v>
      </c>
      <c r="C14" s="88" t="str">
        <f>IF(Company_Profile!C65="", "% 101+ mi on line 65C - blank","")</f>
        <v>% 101+ mi on line 65C - blank</v>
      </c>
      <c r="E14" s="102"/>
      <c r="F14" s="156"/>
      <c r="G14" s="156"/>
      <c r="H14" s="156"/>
      <c r="I14" s="156"/>
      <c r="J14" s="156"/>
      <c r="K14" s="156"/>
      <c r="L14" s="156"/>
      <c r="M14" s="156"/>
      <c r="N14" s="157"/>
    </row>
    <row r="15" spans="1:14" ht="12" customHeight="1" x14ac:dyDescent="0.35">
      <c r="A15" s="88" t="str">
        <f>IF(Company_Profile!G10="", "Ann Revenues on line G10 - blank","")</f>
        <v>Ann Revenues on line G10 - blank</v>
      </c>
      <c r="B15" s="88" t="str">
        <f>IF(Company_Profile!C77="","Max Violations on 77C - blank",IF(Company_Profile!C77&gt;3,"Flag on line 77C: Max Viol. &gt;3",""))</f>
        <v>Max Violations on 77C - blank</v>
      </c>
      <c r="C15" s="88" t="str">
        <f>IF(Company_Profile!C66="", "% 201+ mi on line 66C - blank","")</f>
        <v>% 201+ mi on line 66C - blank</v>
      </c>
      <c r="E15" s="102"/>
      <c r="F15" s="156"/>
      <c r="G15" s="156"/>
      <c r="H15" s="156"/>
      <c r="I15" s="156"/>
      <c r="J15" s="156"/>
      <c r="K15" s="156"/>
      <c r="L15" s="156"/>
      <c r="M15" s="156"/>
      <c r="N15" s="157"/>
    </row>
    <row r="16" spans="1:14" ht="12" customHeight="1" x14ac:dyDescent="0.35">
      <c r="A16" s="88" t="str">
        <f>IF(Company_Profile!G11="", "DOT/MC# on G11 - blank", IF(Company_Profile!G11="none","",IF(Company_Profile!G11&lt;100000,"Invalid docket # on G11", IF(Company_Profile!G11&gt;9999999,"Invalid docket # on G11",""))))</f>
        <v>DOT/MC# on G11 - blank</v>
      </c>
      <c r="B16" s="90" t="str">
        <f>IF(Company_Profile!C78="","Max Accid on line 78C - blank",IF(Company_Profile!C78&gt;2,"Flag on line 78C: Max Accid. &gt;2",""))</f>
        <v>Max Accid on line 78C - blank</v>
      </c>
      <c r="C16" s="88" t="str">
        <f>IF(Company_Profile!C65+Company_Profile!C66&gt;0.2, "Flag on 65C/66C: &gt;20% 100+mi",IF(Company_Profile!C66&gt;0.1, "Flag on 66C: &gt;10% 200+ mi",""))</f>
        <v/>
      </c>
      <c r="E16" s="102"/>
      <c r="F16" s="156"/>
      <c r="G16" s="156"/>
      <c r="H16" s="156"/>
      <c r="I16" s="156"/>
      <c r="J16" s="156"/>
      <c r="K16" s="156"/>
      <c r="L16" s="156"/>
      <c r="M16" s="156"/>
      <c r="N16" s="157"/>
    </row>
    <row r="17" spans="1:14" ht="12" customHeight="1" x14ac:dyDescent="0.35">
      <c r="A17" s="88" t="str">
        <f>IF(Company_Profile!G17="", "Is WC Req on 17G - blank",IF(Company_Profile!G17&lt;&gt;"No","Flag on 17G: WC may be REQ.",""))</f>
        <v>Is WC Req on 17G - blank</v>
      </c>
      <c r="B17" s="90" t="str">
        <f>IF(Company_Profile!C80="","Safety Measures on 80C - blank")</f>
        <v>Safety Measures on 80C - blank</v>
      </c>
      <c r="C17" s="114" t="s">
        <v>108</v>
      </c>
      <c r="E17" s="102"/>
      <c r="F17" s="156"/>
      <c r="G17" s="156"/>
      <c r="H17" s="156"/>
      <c r="I17" s="156"/>
      <c r="J17" s="156"/>
      <c r="K17" s="156"/>
      <c r="L17" s="156"/>
      <c r="M17" s="156"/>
      <c r="N17" s="157"/>
    </row>
    <row r="18" spans="1:14" ht="12" customHeight="1" thickBot="1" x14ac:dyDescent="0.4">
      <c r="A18" s="88" t="str">
        <f>IF(Company_Profile!G18="", "Is CL Req on 18G - blank",IF(Company_Profile!G18&lt;&gt;"No","Flag on 18G: CL may be REQ.",""))</f>
        <v>Is CL Req on 18G - blank</v>
      </c>
      <c r="B18" s="89" t="str">
        <f>IF(Company_Profile!C86="","Driver Ins Info on 86C - blank","")</f>
        <v>Driver Ins Info on 86C - blank</v>
      </c>
      <c r="C18" s="88" t="str">
        <f>IF(Company_Profile!G50="", "# owned/lsd vehs on 50G - blank","")</f>
        <v># owned/lsd vehs on 50G - blank</v>
      </c>
      <c r="E18" s="102"/>
      <c r="F18" s="156"/>
      <c r="G18" s="156"/>
      <c r="H18" s="156"/>
      <c r="I18" s="156"/>
      <c r="J18" s="156"/>
      <c r="K18" s="156"/>
      <c r="L18" s="156"/>
      <c r="M18" s="156"/>
      <c r="N18" s="157"/>
    </row>
    <row r="19" spans="1:14" ht="12" customHeight="1" thickBot="1" x14ac:dyDescent="0.4">
      <c r="A19" s="88"/>
      <c r="C19" s="88" t="str">
        <f>IF(Company_Profile!G51="", "Non-Cars/Trks on 51G - blank",IF(Company_Profile!G51&gt;0, "Flag on 51G: 2-Wheeled Ops",""))</f>
        <v>Non-Cars/Trks on 51G - blank</v>
      </c>
      <c r="E19" s="102"/>
      <c r="F19" s="156"/>
      <c r="G19" s="156"/>
      <c r="H19" s="156"/>
      <c r="I19" s="156"/>
      <c r="J19" s="156"/>
      <c r="K19" s="156"/>
      <c r="L19" s="156"/>
      <c r="M19" s="156"/>
      <c r="N19" s="157"/>
    </row>
    <row r="20" spans="1:14" ht="12" customHeight="1" x14ac:dyDescent="0.35">
      <c r="A20" s="87" t="s">
        <v>103</v>
      </c>
      <c r="B20" s="91" t="s">
        <v>105</v>
      </c>
      <c r="C20" s="88" t="str">
        <f>IF(Company_Profile!G52="", "% on-demand on 52G - blank","")</f>
        <v>% on-demand on 52G - blank</v>
      </c>
      <c r="E20" s="102"/>
      <c r="F20" s="156"/>
      <c r="G20" s="156"/>
      <c r="H20" s="156"/>
      <c r="I20" s="156"/>
      <c r="J20" s="156"/>
      <c r="K20" s="156"/>
      <c r="L20" s="156"/>
      <c r="M20" s="156"/>
      <c r="N20" s="157"/>
    </row>
    <row r="21" spans="1:14" ht="12" customHeight="1" x14ac:dyDescent="0.35">
      <c r="A21" s="88" t="str">
        <f>IF(Company_Profile!G23="","Setting times etc on 23 - blank",IF(Company_Profile!G23="Yes","Yes to setting times, etc. on 23",""))</f>
        <v>Setting times etc on 23 - blank</v>
      </c>
      <c r="B21" s="90" t="str">
        <f>IF(Company_Profile!G72="", "PPV/SUV/MiniV on 72-G - blank","")</f>
        <v>PPV/SUV/MiniV on 72-G - blank</v>
      </c>
      <c r="C21" s="88" t="str">
        <f>IF(Company_Profile!G53="", "% residential on line 53G - blank","")</f>
        <v>% residential on line 53G - blank</v>
      </c>
      <c r="E21" s="102"/>
      <c r="F21" s="156"/>
      <c r="G21" s="156"/>
      <c r="H21" s="156"/>
      <c r="I21" s="156"/>
      <c r="J21" s="156"/>
      <c r="K21" s="156"/>
      <c r="L21" s="156"/>
      <c r="M21" s="156"/>
      <c r="N21" s="157"/>
    </row>
    <row r="22" spans="1:14" ht="12" customHeight="1" x14ac:dyDescent="0.35">
      <c r="A22" s="88" t="str">
        <f>IF(Company_Profile!G24="","Uniform/badge on line 24 - blank",IF(Company_Profile!G24="Yes","Yes to uniform/badge on 24",""))</f>
        <v>Uniform/badge on line 24 - blank</v>
      </c>
      <c r="B22" s="90" t="str">
        <f>IF(Company_Profile!G73="", "Van/Pickup on line 73-G - blank","")</f>
        <v>Van/Pickup on line 73-G - blank</v>
      </c>
      <c r="C22" s="88" t="str">
        <f>IF(Company_Profile!G54="", "% White Glove on 54G - blank",IF(Company_Profile!G54&gt;0.1, "Flag on 54G: White Glove Ops",""))</f>
        <v>% White Glove on 54G - blank</v>
      </c>
      <c r="E22" s="102"/>
      <c r="F22" s="156"/>
      <c r="G22" s="156"/>
      <c r="H22" s="156"/>
      <c r="I22" s="156"/>
      <c r="J22" s="156"/>
      <c r="K22" s="156"/>
      <c r="L22" s="156"/>
      <c r="M22" s="156"/>
      <c r="N22" s="157"/>
    </row>
    <row r="23" spans="1:14" ht="12" customHeight="1" x14ac:dyDescent="0.35">
      <c r="A23" s="88" t="str">
        <f>IF(Company_Profile!G25="","Training/orient. on 25 - blank",IF(Company_Profile!G25="Yes","Yes to training/orient. on 25",""))</f>
        <v>Training/orient. on 25 - blank</v>
      </c>
      <c r="B23" s="90" t="str">
        <f>IF(Company_Profile!G74="", "Small Box/Step on 74-G - blank","")</f>
        <v>Small Box/Step on 74-G - blank</v>
      </c>
      <c r="C23" s="88" t="str">
        <f>IF(Company_Profile!C55="","% Med/Lab on line 55G - blank",IF(Company_Profile!G55&gt;0.1,"Flag on line 55G - Med/Lab&gt;10%",""))</f>
        <v>% Med/Lab on line 55G - blank</v>
      </c>
      <c r="E23" s="102"/>
      <c r="F23" s="156"/>
      <c r="G23" s="156"/>
      <c r="H23" s="156"/>
      <c r="I23" s="156"/>
      <c r="J23" s="156"/>
      <c r="K23" s="156"/>
      <c r="L23" s="156"/>
      <c r="M23" s="156"/>
      <c r="N23" s="157"/>
    </row>
    <row r="24" spans="1:14" ht="12" customHeight="1" x14ac:dyDescent="0.35">
      <c r="A24" s="88" t="str">
        <f>IF(Company_Profile!G26="","Signage w/out $ on 26 - blank",IF(Company_Profile!G26="Yes","Yes to signage w/out $ on 26",""))</f>
        <v>Signage w/out $ on 26 - blank</v>
      </c>
      <c r="B24" s="90" t="str">
        <f>IF(Company_Profile!G75="", "Heavy Box on line 75-G - blank","")</f>
        <v>Heavy Box on line 75-G - blank</v>
      </c>
      <c r="C24" s="88" t="str">
        <f>IF(Company_Profile!G56="","% Food/Bev/Cannabis on line 56G - blank",IF(Company_Profile!G56&gt;0.1,"Flag on line 56G - Food/Bev/Cannabis&gt;10%",""))</f>
        <v>% Food/Bev/Cannabis on line 56G - blank</v>
      </c>
      <c r="E24" s="102"/>
      <c r="F24" s="156"/>
      <c r="G24" s="156"/>
      <c r="H24" s="156"/>
      <c r="I24" s="156"/>
      <c r="J24" s="156"/>
      <c r="K24" s="156"/>
      <c r="L24" s="156"/>
      <c r="M24" s="156"/>
      <c r="N24" s="157"/>
    </row>
    <row r="25" spans="1:14" ht="12" customHeight="1" x14ac:dyDescent="0.35">
      <c r="A25" s="88" t="str">
        <f>IF(Company_Profile!G23="Yes", IF(Company_Profile!C27="","No Details on C27 - blank",""),IF(Company_Profile!G24="Yes", IF(Company_Profile!C27="","No Details on C27 - blank",""),IF(Company_Profile!G25="Yes", IF(Company_Profile!C27="","No Details on C27 - blank",""),IF(Company_Profile!G26="Yes", IF(Company_Profile!C27="","No Details on C27 - blank",""),""))))</f>
        <v/>
      </c>
      <c r="B25" s="90" t="str">
        <f>IF(Company_Profile!G76="", "Tractor-T on line 76-G - blank","")</f>
        <v>Tractor-T on line 76-G - blank</v>
      </c>
      <c r="C25" s="88" t="str">
        <f>IF(Company_Profile!G57="", "HazMat on line 57G - blank",IF(Company_Profile!G57="Yes", "Flag on 57G: HazMat",""))</f>
        <v>HazMat on line 57G - blank</v>
      </c>
      <c r="E25" s="102"/>
      <c r="F25" s="156"/>
      <c r="G25" s="156"/>
      <c r="H25" s="156"/>
      <c r="I25" s="156"/>
      <c r="J25" s="156"/>
      <c r="K25" s="156"/>
      <c r="L25" s="156"/>
      <c r="M25" s="156"/>
      <c r="N25" s="157"/>
    </row>
    <row r="26" spans="1:14" ht="12" customHeight="1" x14ac:dyDescent="0.35">
      <c r="A26" s="88" t="str">
        <f>IF(Company_Profile!G30="","Written Agrmt on line 30 - blank",IF(Company_Profile!G30="No","No to written agrmt. on 30",""))</f>
        <v>Written Agrmt on line 30 - blank</v>
      </c>
      <c r="B26" s="90" t="str">
        <f>IF(Company_Profile!G75+Company_Profile!G76&gt;0.15, "Flag on 75/76-G: &gt;15% HvyTrk",IF(Company_Profile!G76&gt;0,"Flag on line 76-G: Tractors",""))</f>
        <v/>
      </c>
      <c r="C26" s="88" t="str">
        <f>IF(Company_Profile!G58="", "Whse/Strg wk on line 58G - blank",IF(Company_Profile!G58="Yes", "Flag on 58G: Whse/Strg wk",""))</f>
        <v>Whse/Strg wk on line 58G - blank</v>
      </c>
      <c r="E26" s="102"/>
      <c r="F26" s="156"/>
      <c r="G26" s="156"/>
      <c r="H26" s="156"/>
      <c r="I26" s="156"/>
      <c r="J26" s="156"/>
      <c r="K26" s="156"/>
      <c r="L26" s="156"/>
      <c r="M26" s="156"/>
      <c r="N26" s="157"/>
    </row>
    <row r="27" spans="1:14" ht="12" customHeight="1" thickBot="1" x14ac:dyDescent="0.4">
      <c r="A27" s="88" t="str">
        <f>IF(Company_Profile!G31="","Reject deliv. on line 31 - blank",IF(Company_Profile!G31="No","No to Reject deliv. on 31",""))</f>
        <v>Reject deliv. on line 31 - blank</v>
      </c>
      <c r="B27" s="90" t="str">
        <f>IF(Company_Profile!G77="", "Other Vehs on 77-G - blank","")</f>
        <v>Other Vehs on 77-G - blank</v>
      </c>
      <c r="C27" s="88" t="str">
        <f>IF(Company_Profile!G56="Yes", IF(Company_Profile!F60="","No Detail on 60F for 56G",""),"")</f>
        <v/>
      </c>
      <c r="E27" s="103"/>
      <c r="F27" s="160"/>
      <c r="G27" s="160"/>
      <c r="H27" s="160"/>
      <c r="I27" s="160"/>
      <c r="J27" s="160"/>
      <c r="K27" s="160"/>
      <c r="L27" s="160"/>
      <c r="M27" s="160"/>
      <c r="N27" s="161"/>
    </row>
    <row r="28" spans="1:14" ht="12" customHeight="1" x14ac:dyDescent="0.35">
      <c r="A28" s="88" t="str">
        <f>IF(Company_Profile!G32="","Pay per Assignmt on 32 - blank",IF(Company_Profile!G32="No","No to Pay per Assignmt on 32",""))</f>
        <v>Pay per Assignmt on 32 - blank</v>
      </c>
      <c r="B28" s="90" t="str">
        <f>IF(Company_Profile!G77&gt;0, IF(Company_Profile!G78="","No Detail on 78-G for 77G",""),"")</f>
        <v/>
      </c>
      <c r="C28" s="88" t="str">
        <f>IF(Company_Profile!G57="Yes", IF(Company_Profile!F60="","No Detail on 60F for 57G",""),"")</f>
        <v/>
      </c>
    </row>
    <row r="29" spans="1:14" ht="12" customHeight="1" x14ac:dyDescent="0.35">
      <c r="A29" s="88" t="str">
        <f>IF(Company_Profile!G33="","Resp for Expenses on 33 - blank",IF(Company_Profile!G33="No","No to Resp for Expens. on 33",""))</f>
        <v>Resp for Expenses on 33 - blank</v>
      </c>
      <c r="B29" s="90" t="str">
        <f>IF(Company_Profile!G80="","Drvs w/CoVeh on 80-G - blank",IF(Company_Profile!G80="Yes","Flag on 80-G: Drvrs w/Co.Veh",""))</f>
        <v>Drvs w/CoVeh on 80-G - blank</v>
      </c>
      <c r="C29" s="88" t="str">
        <f>IF(Company_Profile!G58="Yes", IF(Company_Profile!F60="","No Detail on 60F for 58G",""),"")</f>
        <v/>
      </c>
    </row>
    <row r="30" spans="1:14" ht="12" customHeight="1" x14ac:dyDescent="0.35">
      <c r="A30" s="88" t="str">
        <f>IF(Company_Profile!G30="Yes", IF(Company_Profile!C34="","No Details on C34 - blank",""),IF(Company_Profile!G31="Yes", IF(Company_Profile!C34="","No Details on C34 - blank",""),IF(Company_Profile!G32="Yes", IF(Company_Profile!C34="","No Details on C34 - blank",""),IF(Company_Profile!G33="Yes", IF(Company_Profile!C34="","No Details on C34 - blank",""),""))))</f>
        <v/>
      </c>
      <c r="B30" s="90" t="str">
        <f>IF(Company_Profile!G82="","Forklft use on 82-G - blank",IF(Company_Profile!G82="Yes","Flag on 82-G: Forklift use",""))</f>
        <v>Forklft use on 82-G - blank</v>
      </c>
      <c r="C30" s="88" t="str">
        <f>IF(Company_Profile!G61="","EE Drvrs on line 61G - blank",IF(Company_Profile!G61="Yes","Flag on line 61G: EE Drvrs",""))</f>
        <v>EE Drvrs on line 61G - blank</v>
      </c>
    </row>
    <row r="31" spans="1:14" ht="12" customHeight="1" x14ac:dyDescent="0.35">
      <c r="A31" s="88" t="str">
        <f>IF(Company_Profile!G37="","Subcontractors on 37 - blank",IF(Company_Profile!G37="Yes","Yes to Subcontractors on 37",""))</f>
        <v>Subcontractors on 37 - blank</v>
      </c>
      <c r="B31" s="90" t="str">
        <f>IF(Company_Profile!G80="Yes",IF(Company_Profile!F84="","No Detail on 84-F for 80-G - blank",""),"")</f>
        <v/>
      </c>
      <c r="C31" s="88" t="str">
        <f>IF(Company_Profile!G61="Yes",IF(Company_Profile!F63="","Detail on 63F for 61G - blank",""),"")</f>
        <v/>
      </c>
    </row>
    <row r="32" spans="1:14" ht="12" customHeight="1" x14ac:dyDescent="0.35">
      <c r="A32" s="88" t="str">
        <f>IF(Company_Profile!G38="","App / Enroll Form on 38 - blank",IF(Company_Profile!G38="Yes","Yes to 'App' or 'Enroll' Form on 38",""))</f>
        <v>App / Enroll Form on 38 - blank</v>
      </c>
      <c r="B32" s="90" t="str">
        <f>IF(Company_Profile!G82="Yes",IF(Company_Profile!F84="","No Detail on 84-F for 82-G - blank",""),"")</f>
        <v/>
      </c>
      <c r="C32" s="90" t="str">
        <f>IF(Company_Profile!G64="","TPA/PEO on line 64G - blank",IF(Company_Profile!G64="Yes","Flag on line 64G: TPA/PEO",""))</f>
        <v>TPA/PEO on line 64G - blank</v>
      </c>
    </row>
    <row r="33" spans="1:5" ht="12" customHeight="1" x14ac:dyDescent="0.35">
      <c r="A33" s="88" t="str">
        <f>IF(Company_Profile!G39="","Supply Equip on line 39 - blank",IF(Company_Profile!G39="Yes","Yes to Supply Equip etc. on 39",""))</f>
        <v>Supply Equip on line 39 - blank</v>
      </c>
      <c r="B33" s="90"/>
      <c r="C33" s="90" t="str">
        <f>IF(Company_Profile!G64="Yes",IF(Company_Profile!F66="","Detail on 66F for 64G - blank",""),"")</f>
        <v/>
      </c>
    </row>
    <row r="34" spans="1:5" ht="12" customHeight="1" thickBot="1" x14ac:dyDescent="0.4">
      <c r="A34" s="88" t="str">
        <f>IF(Company_Profile!G40="","Post-Term Restrict on 40 - blank",IF(Company_Profile!G40="Yes","Yes to Post-Term Restrict on 40",""))</f>
        <v>Post-Term Restrict on 40 - blank</v>
      </c>
      <c r="B34" s="88"/>
      <c r="C34" s="90"/>
    </row>
    <row r="35" spans="1:5" ht="12" customHeight="1" thickBot="1" x14ac:dyDescent="0.4">
      <c r="A35" s="88" t="str">
        <f>IF(Company_Profile!G37="Yes", IF(Company_Profile!C41="","No Details on C43 - blank",""),IF(Company_Profile!G38="Yes", IF(Company_Profile!C41="","No Details on C43 - blank",""),IF(Company_Profile!G39="Yes", IF(Company_Profile!C41="","No Details on C43 - blank",""),IF(Company_Profile!G40="Yes", IF(Company_Profile!C41="","No Details on C43 - blank",""),""))))</f>
        <v/>
      </c>
      <c r="B35" s="87" t="s">
        <v>104</v>
      </c>
      <c r="C35" s="87" t="s">
        <v>50</v>
      </c>
    </row>
    <row r="36" spans="1:5" ht="12" customHeight="1" thickBot="1" x14ac:dyDescent="0.4">
      <c r="A36" s="98" t="s">
        <v>112</v>
      </c>
      <c r="B36" s="99" t="str">
        <f>IF(Company_Profile!G91="", "Brkr Firm Name on 91G - blank","")</f>
        <v>Brkr Firm Name on 91G - blank</v>
      </c>
      <c r="C36" s="89" t="str">
        <f>IF(Company_Profile!G106="", "Accuracy Certif. on 106G - blank","")</f>
        <v>Accuracy Certif. on 106G - blank</v>
      </c>
    </row>
    <row r="37" spans="1:5" ht="12" customHeight="1" x14ac:dyDescent="0.35">
      <c r="A37" s="99" t="str">
        <f>IF(Company_Profile!C92="", "Ins CName on 92C - blank","")</f>
        <v>Ins CName on 92C - blank</v>
      </c>
      <c r="B37" s="99" t="str">
        <f>IF(Company_Profile!G92="", "Brkr Name on 92G - blank","")</f>
        <v>Brkr Name on 92G - blank</v>
      </c>
      <c r="C37" s="111"/>
    </row>
    <row r="38" spans="1:5" ht="12" customHeight="1" x14ac:dyDescent="0.35">
      <c r="A38" s="99" t="str">
        <f>IF(Company_Profile!C93="", "Ins CEmail on 93C - blank","")</f>
        <v>Ins CEmail on 93C - blank</v>
      </c>
      <c r="B38" s="99" t="str">
        <f>IF(Company_Profile!G93="", "Ins Co.1 Name on 93G - blank","")</f>
        <v>Ins Co.1 Name on 93G - blank</v>
      </c>
      <c r="C38" s="88"/>
    </row>
    <row r="39" spans="1:5" ht="12" customHeight="1" thickBot="1" x14ac:dyDescent="0.4">
      <c r="A39" s="99" t="str">
        <f>IF(Company_Profile!C94="", "Ins CTelephone on 94C - blank","")</f>
        <v>Ins CTelephone on 94C - blank</v>
      </c>
      <c r="B39" s="100" t="str">
        <f>IF(Company_Profile!G94="", "Ins Co.2 Name on 94G - blank","")</f>
        <v>Ins Co.2 Name on 94G - blank</v>
      </c>
      <c r="C39" s="112"/>
    </row>
    <row r="40" spans="1:5" ht="12" customHeight="1" thickBot="1" x14ac:dyDescent="0.4">
      <c r="A40" s="100" t="str">
        <f>IF(Company_Profile!C95="", "Ins CTitle on 95C - blank","")</f>
        <v>Ins CTitle on 95C - blank</v>
      </c>
      <c r="B40" s="100" t="str">
        <f>IF(Company_Profile!G95="", "Ins Co.3 Name on 95G - blank","")</f>
        <v>Ins Co.3 Name on 95G - blank</v>
      </c>
      <c r="C40" s="112"/>
      <c r="E40" s="85"/>
    </row>
    <row r="41" spans="1:5" ht="12" customHeight="1" thickBot="1" x14ac:dyDescent="0.4">
      <c r="B41" s="99"/>
      <c r="C41" s="113"/>
    </row>
    <row r="42" spans="1:5" ht="12" customHeight="1" x14ac:dyDescent="0.35"/>
    <row r="43" spans="1:5" ht="12" customHeight="1" x14ac:dyDescent="0.35"/>
    <row r="44" spans="1:5" ht="12" customHeight="1" x14ac:dyDescent="0.35"/>
    <row r="45" spans="1:5" ht="12" customHeight="1" x14ac:dyDescent="0.35"/>
    <row r="46" spans="1:5" ht="12" customHeight="1" x14ac:dyDescent="0.35"/>
    <row r="47" spans="1:5" ht="12" customHeight="1" x14ac:dyDescent="0.35"/>
    <row r="48" spans="1:5" ht="12" customHeight="1" x14ac:dyDescent="0.35"/>
    <row r="49" ht="12" customHeight="1" x14ac:dyDescent="0.35"/>
    <row r="50" ht="12" customHeight="1" x14ac:dyDescent="0.35"/>
    <row r="51" ht="12" customHeight="1" x14ac:dyDescent="0.35"/>
    <row r="52" ht="12" customHeight="1" x14ac:dyDescent="0.35"/>
    <row r="53" ht="12" customHeight="1" x14ac:dyDescent="0.35"/>
    <row r="54" ht="12" customHeight="1" x14ac:dyDescent="0.35"/>
    <row r="55" ht="12" customHeight="1" x14ac:dyDescent="0.35"/>
    <row r="96" spans="1:1" x14ac:dyDescent="0.35">
      <c r="A96" t="s">
        <v>6</v>
      </c>
    </row>
    <row r="97" spans="1:1" x14ac:dyDescent="0.35">
      <c r="A97" t="s">
        <v>7</v>
      </c>
    </row>
    <row r="99" spans="1:1" x14ac:dyDescent="0.35">
      <c r="A99" t="s">
        <v>8</v>
      </c>
    </row>
    <row r="100" spans="1:1" x14ac:dyDescent="0.35">
      <c r="A100" t="s">
        <v>9</v>
      </c>
    </row>
    <row r="101" spans="1:1" x14ac:dyDescent="0.35">
      <c r="A101" t="s">
        <v>7</v>
      </c>
    </row>
    <row r="103" spans="1:1" x14ac:dyDescent="0.35">
      <c r="A103" t="s">
        <v>60</v>
      </c>
    </row>
    <row r="104" spans="1:1" x14ac:dyDescent="0.35">
      <c r="A104" t="s">
        <v>59</v>
      </c>
    </row>
    <row r="105" spans="1:1" x14ac:dyDescent="0.35">
      <c r="A105" t="s">
        <v>7</v>
      </c>
    </row>
    <row r="107" spans="1:1" x14ac:dyDescent="0.35">
      <c r="A107" t="s">
        <v>6</v>
      </c>
    </row>
    <row r="108" spans="1:1" x14ac:dyDescent="0.35">
      <c r="A108" t="s">
        <v>7</v>
      </c>
    </row>
    <row r="109" spans="1:1" x14ac:dyDescent="0.35">
      <c r="A109" t="s">
        <v>63</v>
      </c>
    </row>
    <row r="111" spans="1:1" x14ac:dyDescent="0.35">
      <c r="A111" t="s">
        <v>6</v>
      </c>
    </row>
    <row r="112" spans="1:1" x14ac:dyDescent="0.35">
      <c r="A112" t="s">
        <v>7</v>
      </c>
    </row>
    <row r="113" spans="1:2" x14ac:dyDescent="0.35">
      <c r="A113" t="s">
        <v>115</v>
      </c>
    </row>
    <row r="115" spans="1:2" x14ac:dyDescent="0.35">
      <c r="A115" t="s">
        <v>6</v>
      </c>
      <c r="B115" t="s">
        <v>51</v>
      </c>
    </row>
    <row r="116" spans="1:2" x14ac:dyDescent="0.35">
      <c r="A116" t="s">
        <v>116</v>
      </c>
      <c r="B116" t="s">
        <v>52</v>
      </c>
    </row>
    <row r="117" spans="1:2" x14ac:dyDescent="0.35">
      <c r="A117" t="s">
        <v>7</v>
      </c>
    </row>
    <row r="119" spans="1:2" x14ac:dyDescent="0.35">
      <c r="A119" t="s">
        <v>149</v>
      </c>
    </row>
    <row r="120" spans="1:2" x14ac:dyDescent="0.35">
      <c r="A120" t="s">
        <v>147</v>
      </c>
    </row>
    <row r="121" spans="1:2" x14ac:dyDescent="0.35">
      <c r="A121" t="s">
        <v>146</v>
      </c>
    </row>
    <row r="122" spans="1:2" x14ac:dyDescent="0.35">
      <c r="A122" t="s">
        <v>148</v>
      </c>
      <c r="B122" t="s">
        <v>12</v>
      </c>
    </row>
    <row r="123" spans="1:2" x14ac:dyDescent="0.35">
      <c r="A123" t="s">
        <v>150</v>
      </c>
      <c r="B123" t="s">
        <v>13</v>
      </c>
    </row>
    <row r="124" spans="1:2" x14ac:dyDescent="0.35">
      <c r="A124" t="s">
        <v>151</v>
      </c>
      <c r="B124" t="s">
        <v>14</v>
      </c>
    </row>
    <row r="125" spans="1:2" x14ac:dyDescent="0.35">
      <c r="B125" t="s">
        <v>81</v>
      </c>
    </row>
  </sheetData>
  <mergeCells count="26">
    <mergeCell ref="F26:N26"/>
    <mergeCell ref="F27:N27"/>
    <mergeCell ref="F20:N20"/>
    <mergeCell ref="F21:N21"/>
    <mergeCell ref="F22:N22"/>
    <mergeCell ref="F23:N23"/>
    <mergeCell ref="F24:N24"/>
    <mergeCell ref="F25:N25"/>
    <mergeCell ref="F19:N19"/>
    <mergeCell ref="F8:N8"/>
    <mergeCell ref="F9:N9"/>
    <mergeCell ref="F10:N10"/>
    <mergeCell ref="F11:N11"/>
    <mergeCell ref="F12:N12"/>
    <mergeCell ref="F13:N13"/>
    <mergeCell ref="F14:N14"/>
    <mergeCell ref="F15:N15"/>
    <mergeCell ref="F16:N16"/>
    <mergeCell ref="F17:N17"/>
    <mergeCell ref="F18:N18"/>
    <mergeCell ref="F7:N7"/>
    <mergeCell ref="F2:N2"/>
    <mergeCell ref="F3:N3"/>
    <mergeCell ref="F4:N4"/>
    <mergeCell ref="F5:N5"/>
    <mergeCell ref="F6:N6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showRowColHeaders="0" workbookViewId="0"/>
  </sheetViews>
  <sheetFormatPr defaultRowHeight="12.75" x14ac:dyDescent="0.35"/>
  <sheetData>
    <row r="1" spans="1:2" x14ac:dyDescent="0.35">
      <c r="A1" t="s">
        <v>0</v>
      </c>
      <c r="B1" t="b">
        <v>0</v>
      </c>
    </row>
    <row r="2" spans="1:2" x14ac:dyDescent="0.35">
      <c r="A2" t="s">
        <v>1</v>
      </c>
      <c r="B2" t="b">
        <v>0</v>
      </c>
    </row>
    <row r="3" spans="1:2" x14ac:dyDescent="0.35">
      <c r="A3" t="s">
        <v>2</v>
      </c>
      <c r="B3" t="s">
        <v>4</v>
      </c>
    </row>
    <row r="4" spans="1:2" x14ac:dyDescent="0.35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A33E61E-8EA5-4BB0-B13D-BE6B8A184B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Company_Profile</vt:lpstr>
      <vt:lpstr>Sheet1</vt:lpstr>
      <vt:lpstr>Agree</vt:lpstr>
      <vt:lpstr>Interest</vt:lpstr>
      <vt:lpstr>LienBankrupt</vt:lpstr>
      <vt:lpstr>Company_Profile!Print_Area</vt:lpstr>
      <vt:lpstr>TemplatePrintArea</vt:lpstr>
      <vt:lpstr>Company_Profile!YesNo</vt:lpstr>
      <vt:lpstr>YesNoSome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Buy vs. lease car calculator</dc:title>
  <dc:creator>Peter Schlactus</dc:creator>
  <cp:keywords/>
  <cp:lastModifiedBy>Peter Schlactus</cp:lastModifiedBy>
  <cp:lastPrinted>2020-10-01T17:25:33Z</cp:lastPrinted>
  <dcterms:created xsi:type="dcterms:W3CDTF">2017-08-09T20:12:14Z</dcterms:created>
  <dcterms:modified xsi:type="dcterms:W3CDTF">2023-09-05T12:22:02Z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TC010525041033</vt:lpwstr>
  </property>
</Properties>
</file>