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pschl\Documents\111 A4DD\Operating Docs\New CC Materials\"/>
    </mc:Choice>
  </mc:AlternateContent>
  <xr:revisionPtr revIDLastSave="0" documentId="13_ncr:1_{B5528813-4D82-4ED0-9F23-E89C5D1FB8B0}" xr6:coauthVersionLast="47" xr6:coauthVersionMax="47" xr10:uidLastSave="{00000000-0000-0000-0000-000000000000}"/>
  <bookViews>
    <workbookView xWindow="14303" yWindow="-98" windowWidth="21795" windowHeight="13875" xr2:uid="{00000000-000D-0000-FFFF-FFFF00000000}"/>
  </bookViews>
  <sheets>
    <sheet name="WC-app" sheetId="2" r:id="rId1"/>
    <sheet name="Sheet1" sheetId="4" r:id="rId2"/>
    <sheet name="Variables" sheetId="3" state="veryHidden" r:id="rId3"/>
  </sheets>
  <externalReferences>
    <externalReference r:id="rId4"/>
    <externalReference r:id="rId5"/>
  </externalReferences>
  <definedNames>
    <definedName name="_Example" hidden="1">Variables!$B$1</definedName>
    <definedName name="_xlnm._FilterDatabase" localSheetId="0" hidden="1">'WC-app'!$B$16:$C$18</definedName>
    <definedName name="_Look" hidden="1">Variables!$B$4</definedName>
    <definedName name="_Series" hidden="1">Variables!$B$3</definedName>
    <definedName name="_Shading" hidden="1">Variables!$B$2</definedName>
    <definedName name="Agree">Sheet1!$B$135:$B$136</definedName>
    <definedName name="DATA_01" hidden="1">'WC-app'!#REF!</definedName>
    <definedName name="DATA_02" hidden="1">'WC-app'!$C$7:$C$11</definedName>
    <definedName name="DATA_03" hidden="1">'WC-app'!#REF!</definedName>
    <definedName name="DATA_04" hidden="1">'WC-app'!$C$17</definedName>
    <definedName name="DATA_05" hidden="1">'WC-app'!$C$18:$C$18</definedName>
    <definedName name="DATA_06" hidden="1">'WC-app'!#REF!</definedName>
    <definedName name="DATA_07" hidden="1">'WC-app'!#REF!</definedName>
    <definedName name="DATA_08" hidden="1">'WC-app'!#REF!</definedName>
    <definedName name="Interest">Sheet1!$B$142:$B$145</definedName>
    <definedName name="IntroPrintArea" hidden="1">#REF!</definedName>
    <definedName name="LienBankrupt">Sheet1!$A$120:$A$122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'WC-app'!$A$1:$H$113</definedName>
    <definedName name="RevA">[1]Sheet1!$A$103:$A$104</definedName>
    <definedName name="TemplatePrintArea">'WC-app'!$B$2:$G$39</definedName>
    <definedName name="YesNo" localSheetId="0">Sheet1!$A$117:$A$118</definedName>
    <definedName name="YesNoNA">[2]Sheet1!$A$103:$A$104</definedName>
    <definedName name="YesNoSome">Sheet1!$A$124:$A$126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4" l="1"/>
  <c r="B69" i="4"/>
  <c r="B68" i="4"/>
  <c r="B67" i="4"/>
  <c r="B66" i="4"/>
  <c r="B65" i="4"/>
  <c r="B64" i="4"/>
  <c r="B62" i="4"/>
  <c r="B61" i="4"/>
  <c r="B60" i="4"/>
  <c r="B59" i="4"/>
  <c r="B58" i="4"/>
  <c r="B57" i="4"/>
  <c r="B56" i="4"/>
  <c r="B54" i="4"/>
  <c r="B53" i="4"/>
  <c r="B52" i="4"/>
  <c r="B51" i="4"/>
  <c r="B50" i="4"/>
  <c r="B49" i="4"/>
  <c r="B48" i="4"/>
  <c r="A70" i="4"/>
  <c r="A69" i="4"/>
  <c r="A68" i="4"/>
  <c r="A67" i="4"/>
  <c r="A66" i="4"/>
  <c r="A65" i="4"/>
  <c r="A64" i="4"/>
  <c r="A63" i="4"/>
  <c r="A62" i="4"/>
  <c r="A61" i="4"/>
  <c r="A60" i="4"/>
  <c r="A48" i="4"/>
  <c r="A49" i="4"/>
  <c r="A58" i="4"/>
  <c r="A57" i="4"/>
  <c r="A56" i="4"/>
  <c r="A55" i="4"/>
  <c r="A54" i="4"/>
  <c r="A53" i="4"/>
  <c r="A52" i="4"/>
  <c r="A51" i="4"/>
  <c r="A50" i="4"/>
  <c r="B34" i="4"/>
  <c r="B42" i="4"/>
  <c r="B41" i="4"/>
  <c r="B40" i="4"/>
  <c r="B39" i="4"/>
  <c r="B38" i="4"/>
  <c r="B37" i="4"/>
  <c r="B36" i="4"/>
  <c r="B35" i="4"/>
  <c r="B45" i="4"/>
  <c r="B43" i="4"/>
  <c r="B44" i="4"/>
  <c r="B46" i="4"/>
  <c r="A40" i="4"/>
  <c r="A39" i="4"/>
  <c r="A38" i="4"/>
  <c r="A37" i="4"/>
  <c r="A36" i="4"/>
  <c r="A35" i="4"/>
  <c r="A34" i="4"/>
  <c r="A33" i="4"/>
  <c r="A32" i="4"/>
  <c r="A31" i="4"/>
  <c r="B33" i="4"/>
  <c r="B32" i="4"/>
  <c r="B31" i="4"/>
  <c r="C59" i="4"/>
  <c r="C54" i="4"/>
  <c r="C55" i="4"/>
  <c r="C56" i="4"/>
  <c r="C57" i="4"/>
  <c r="C58" i="4"/>
  <c r="C48" i="4"/>
  <c r="C41" i="4"/>
  <c r="C40" i="4"/>
  <c r="C53" i="4"/>
  <c r="C52" i="4"/>
  <c r="C51" i="4"/>
  <c r="C50" i="4"/>
  <c r="C49" i="4"/>
  <c r="C47" i="4"/>
  <c r="C45" i="4"/>
  <c r="C44" i="4"/>
  <c r="C43" i="4"/>
  <c r="C42" i="4"/>
  <c r="C39" i="4"/>
  <c r="C38" i="4"/>
  <c r="C37" i="4"/>
  <c r="C36" i="4"/>
  <c r="C35" i="4"/>
  <c r="C34" i="4"/>
  <c r="C33" i="4"/>
  <c r="C32" i="4"/>
  <c r="C31" i="4"/>
  <c r="C69" i="4"/>
  <c r="C68" i="4"/>
  <c r="C67" i="4"/>
</calcChain>
</file>

<file path=xl/sharedStrings.xml><?xml version="1.0" encoding="utf-8"?>
<sst xmlns="http://schemas.openxmlformats.org/spreadsheetml/2006/main" count="248" uniqueCount="115">
  <si>
    <t>_Example</t>
  </si>
  <si>
    <t>_Shading</t>
  </si>
  <si>
    <t>_Series</t>
  </si>
  <si>
    <t>_Look</t>
  </si>
  <si>
    <t>OfficeReady 3.0</t>
  </si>
  <si>
    <t>BASICS</t>
  </si>
  <si>
    <t>Yes</t>
  </si>
  <si>
    <t>No</t>
  </si>
  <si>
    <t>Yes during past 5 years</t>
  </si>
  <si>
    <t>Yes over 5 years ago</t>
  </si>
  <si>
    <t>Required fields are indicated with an asterisk ( * )</t>
  </si>
  <si>
    <t>High</t>
  </si>
  <si>
    <t>Medium</t>
  </si>
  <si>
    <t>Low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</si>
  <si>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Today's Date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</si>
  <si>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Name(s) of Owner(s)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</si>
  <si>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Title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</si>
  <si>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Email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</si>
  <si>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Name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</si>
  <si>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Street Address</t>
    </r>
  </si>
  <si>
    <t>CERTIFICATION</t>
  </si>
  <si>
    <t>Agree</t>
  </si>
  <si>
    <t>Disagree</t>
  </si>
  <si>
    <t>Pay attention to pop-up boxes with tips.</t>
  </si>
  <si>
    <t>Yes - some</t>
  </si>
  <si>
    <t>Yes - all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</si>
  <si>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I certify I have personally completed this profile questionnaire and the information in it is true.</t>
    </r>
  </si>
  <si>
    <t>NOTES</t>
  </si>
  <si>
    <t>n/a</t>
  </si>
  <si>
    <t>Need More Info</t>
  </si>
  <si>
    <t>CELL / TOPIC</t>
  </si>
  <si>
    <t xml:space="preserve">     answers above:    </t>
  </si>
  <si>
    <t xml:space="preserve">     Details for any "Yes"  </t>
  </si>
  <si>
    <t>BASICS (6C-20C)</t>
  </si>
  <si>
    <t>CERTIFICATION  (129G)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</si>
  <si>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Named Insured</t>
    </r>
  </si>
  <si>
    <r>
      <t>*</t>
    </r>
    <r>
      <rPr>
        <sz val="8"/>
        <rFont val="Verdana"/>
        <family val="2"/>
        <scheme val="minor"/>
      </rPr>
      <t>Effective Date desired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</si>
  <si>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Mailing Address: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</si>
  <si>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City/State/Zip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</si>
  <si>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Physical Address:</t>
    </r>
  </si>
  <si>
    <r>
      <rPr>
        <sz val="8"/>
        <color rgb="FFFF0000"/>
        <rFont val="Verdana"/>
        <family val="2"/>
        <scheme val="minor"/>
      </rPr>
      <t>*</t>
    </r>
    <r>
      <rPr>
        <sz val="8"/>
        <rFont val="Verdana"/>
        <family val="2"/>
        <scheme val="minor"/>
      </rPr>
      <t>Number of locations</t>
    </r>
  </si>
  <si>
    <t>Type of Organization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</si>
  <si>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Federal Employer ID Number (FEIN)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</si>
  <si>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Years in Business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</si>
  <si>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Have you sold or discontinued any operations in the past 5 years/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</si>
  <si>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you own or manage any other businesses?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</si>
  <si>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Is your business less than three (3) years old?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</si>
  <si>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Other Entities to Insure: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</si>
  <si>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you earn revenue from services other than delivery work (e.g. warehouse, forwarding/brokering, etc.)?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</si>
  <si>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Annual Gross Sales (current)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</si>
  <si>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Annual Gross Sales (est. next year)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</si>
  <si>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Is your FMCSA SMS BASIC rating in Alert Status or under safety-related investigation (past 6 months)?</t>
    </r>
  </si>
  <si>
    <r>
      <t>*</t>
    </r>
    <r>
      <rPr>
        <sz val="8"/>
        <rFont val="Verdana"/>
        <family val="2"/>
        <scheme val="minor"/>
      </rPr>
      <t>One or more WC claims involved suspected or proven insurance fraud?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</si>
  <si>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you own/operate/lease aircraft or watercraft?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</si>
  <si>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you perform work on barges, vessels, docks or bridges over water?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</si>
  <si>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you transport hazardous materials in quantities that require placarding?</t>
    </r>
  </si>
  <si>
    <r>
      <t>*</t>
    </r>
    <r>
      <rPr>
        <sz val="8"/>
        <rFont val="Verdana"/>
        <family val="2"/>
        <scheme val="minor"/>
      </rPr>
      <t>Is a written safety program in place (if so, you must submit a copy)?</t>
    </r>
  </si>
  <si>
    <r>
      <t>*</t>
    </r>
    <r>
      <rPr>
        <sz val="8"/>
        <rFont val="Verdana"/>
        <family val="2"/>
        <scheme val="minor"/>
      </rPr>
      <t>Any employees under 16 or over 70 years old or with physical handicaps?</t>
    </r>
  </si>
  <si>
    <r>
      <t>*</t>
    </r>
    <r>
      <rPr>
        <sz val="8"/>
        <rFont val="Verdana"/>
        <family val="2"/>
        <scheme val="minor"/>
      </rPr>
      <t>Any seasonal employees or volunteer labor?</t>
    </r>
  </si>
  <si>
    <r>
      <t>*</t>
    </r>
    <r>
      <rPr>
        <sz val="8"/>
        <rFont val="Verdana"/>
        <family val="2"/>
        <scheme val="minor"/>
      </rPr>
      <t>Do employees travel out of state (if so, indicate where and how often below)?</t>
    </r>
  </si>
  <si>
    <r>
      <t>*</t>
    </r>
    <r>
      <rPr>
        <sz val="8"/>
        <rFont val="Verdana"/>
        <family val="2"/>
        <scheme val="minor"/>
      </rPr>
      <t>Are physicals required of incoming employees?</t>
    </r>
  </si>
  <si>
    <r>
      <t>*</t>
    </r>
    <r>
      <rPr>
        <sz val="8"/>
        <rFont val="Verdana"/>
        <family val="2"/>
        <scheme val="minor"/>
      </rPr>
      <t>Are employee health plans provided?</t>
    </r>
  </si>
  <si>
    <r>
      <t>*</t>
    </r>
    <r>
      <rPr>
        <sz val="8"/>
        <rFont val="Verdana"/>
        <family val="2"/>
        <scheme val="minor"/>
      </rPr>
      <t>Do you lease employees to/from other employers?</t>
    </r>
  </si>
  <si>
    <r>
      <t>*</t>
    </r>
    <r>
      <rPr>
        <sz val="8"/>
        <rFont val="Verdana"/>
        <family val="2"/>
        <scheme val="minor"/>
      </rPr>
      <t>Do any employees predominantly work at home?</t>
    </r>
  </si>
  <si>
    <r>
      <t>*</t>
    </r>
    <r>
      <rPr>
        <sz val="8"/>
        <rFont val="Verdana"/>
        <family val="2"/>
        <scheme val="minor"/>
      </rPr>
      <t>Any tax liens or bankrupcy within the past five (5) years?</t>
    </r>
  </si>
  <si>
    <r>
      <t>*</t>
    </r>
    <r>
      <rPr>
        <sz val="8"/>
        <rFont val="Verdana"/>
        <family val="2"/>
        <scheme val="minor"/>
      </rPr>
      <t>Do you have a Return-to-Work program for injured employees?</t>
    </r>
  </si>
  <si>
    <t xml:space="preserve">UNDERWRITING INFORMATION        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</si>
  <si>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Current Workers Compensation?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</si>
  <si>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Current Contingent Liability Ins.?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</si>
  <si>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Current Occupational Accident Ins?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</si>
  <si>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Name of Insurer(s), Expiration Date, Annual Premiums:</t>
    </r>
  </si>
  <si>
    <t xml:space="preserve">     Workers Compensation Application</t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</si>
  <si>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Name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</si>
  <si>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Title</t>
    </r>
  </si>
  <si>
    <r>
      <t xml:space="preserve">* </t>
    </r>
    <r>
      <rPr>
        <sz val="8"/>
        <rFont val="Verdana"/>
        <family val="2"/>
        <scheme val="minor"/>
      </rPr>
      <t>Duties besides management/sales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</si>
  <si>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% Ownership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</si>
  <si>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Annual Compensation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</si>
  <si>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Date of Birth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</si>
  <si>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Include or Exclude for WC coverage?</t>
    </r>
  </si>
  <si>
    <t>OWNERS &amp; EXECUTIVE OFFICERS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</si>
  <si>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Outside Sales Reps.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</si>
  <si>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Owners &amp; Executive Off.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</si>
  <si>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Office Admin./Clerical</t>
    </r>
  </si>
  <si>
    <r>
      <rPr>
        <sz val="8"/>
        <color rgb="FFFF0000"/>
        <rFont val="Verdana"/>
        <family val="2"/>
        <scheme val="minor"/>
      </rPr>
      <t>*</t>
    </r>
    <r>
      <rPr>
        <sz val="8"/>
        <rFont val="Verdana"/>
        <family val="2"/>
        <scheme val="minor"/>
      </rPr>
      <t>Warehouse/Terminal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</si>
  <si>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Garage/Mechanics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</si>
  <si>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Stationed at others' Loc.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</si>
  <si>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Foot or Bicycle Couriers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</si>
  <si>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Employee Drivers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</si>
  <si>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Other</t>
    </r>
  </si>
  <si>
    <t>STAFFING (give # persons and est. Annual Payroll)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</si>
  <si>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Total Employees/Payroll</t>
    </r>
  </si>
  <si>
    <r>
      <t>*</t>
    </r>
    <r>
      <rPr>
        <sz val="8"/>
        <rFont val="Verdana"/>
        <family val="2"/>
        <scheme val="minor"/>
      </rPr>
      <t>WC Employers Liability Limit Desired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</si>
  <si>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I am sending up-to-date WC loss runs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</si>
  <si>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Person Completing Profile (a principal, partner, or officer)</t>
    </r>
  </si>
  <si>
    <t xml:space="preserve">IMPORTANT NOTICES </t>
  </si>
  <si>
    <t>Limited Liability Corp. (LLC)</t>
  </si>
  <si>
    <t>S-Corporation</t>
  </si>
  <si>
    <t>C-Corporation</t>
  </si>
  <si>
    <t>Partnership</t>
  </si>
  <si>
    <t>Sole Proprietor w/reg. "DBA"</t>
  </si>
  <si>
    <t>Sole Proprietor-no reg. "DBA"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</si>
  <si>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Has any Workers Comp. insurance been non-renewed, cancelled, or denied within the past 3 years?</t>
    </r>
  </si>
  <si>
    <r>
      <t>*</t>
    </r>
    <r>
      <rPr>
        <sz val="8"/>
        <rFont val="Verdana"/>
        <family val="2"/>
        <scheme val="minor"/>
      </rPr>
      <t>Have you had Workers Comp. (WC) claims during the past 5 years?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</si>
  <si>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Have any WC claims involved a worker you were treating as an independent contractor?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</si>
  <si>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Were any WC claims resolved by having an IC driver reclassified as an employee?</t>
    </r>
  </si>
  <si>
    <t>Include</t>
  </si>
  <si>
    <t>Exclude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</si>
  <si>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Full Name</t>
    </r>
  </si>
  <si>
    <t>TREATMENT</t>
  </si>
  <si>
    <t>BASICS-DRIVERS (6G-22G)</t>
  </si>
  <si>
    <t>STAFFING (62C-76C)</t>
  </si>
  <si>
    <t>OWNERS (62G-76G)</t>
  </si>
  <si>
    <r>
      <rPr>
        <b/>
        <sz val="8"/>
        <color rgb="FFFF0000"/>
        <rFont val="Verdana"/>
        <family val="2"/>
        <scheme val="minor"/>
      </rPr>
      <t>*</t>
    </r>
    <r>
      <rPr>
        <b/>
        <sz val="8"/>
        <color theme="1"/>
        <rFont val="Verdana"/>
        <family val="2"/>
        <scheme val="minor"/>
      </rPr>
      <t>Payrolls for State of:</t>
    </r>
  </si>
  <si>
    <r>
      <rPr>
        <sz val="8"/>
        <color rgb="FFFF0000"/>
        <rFont val="Verdana"/>
        <family val="2"/>
        <scheme val="minor"/>
      </rPr>
      <t>*</t>
    </r>
    <r>
      <rPr>
        <sz val="8"/>
        <rFont val="Verdana"/>
        <family val="2"/>
        <scheme val="minor"/>
      </rPr>
      <t>Number of states with employees</t>
    </r>
  </si>
  <si>
    <t>ed. 05/23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</si>
</sst>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mm/dd/yy"/>
    <numFmt numFmtId="165" formatCode="0_);[Red]\(0\)"/>
    <numFmt numFmtId="166" formatCode="[$$-409]#,##0"/>
    <numFmt numFmtId="167" formatCode="&quot;$&quot;#,##0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i/>
      <sz val="7"/>
      <color indexed="8"/>
      <name val="Verdana"/>
      <family val="2"/>
    </font>
    <font>
      <b/>
      <i/>
      <sz val="10"/>
      <color indexed="9"/>
      <name val="Verdana"/>
      <family val="2"/>
    </font>
    <font>
      <sz val="10"/>
      <name val="Verdana"/>
      <family val="2"/>
    </font>
    <font>
      <sz val="10"/>
      <name val="Verdana"/>
      <family val="2"/>
      <scheme val="minor"/>
    </font>
    <font>
      <sz val="10"/>
      <color indexed="9"/>
      <name val="Verdana"/>
      <family val="2"/>
      <scheme val="major"/>
    </font>
    <font>
      <b/>
      <i/>
      <sz val="10"/>
      <color indexed="9"/>
      <name val="Verdana"/>
      <family val="2"/>
      <scheme val="major"/>
    </font>
    <font>
      <sz val="10"/>
      <color indexed="8"/>
      <name val="Verdana"/>
      <family val="2"/>
      <scheme val="major"/>
    </font>
    <font>
      <b/>
      <i/>
      <sz val="9"/>
      <color theme="0"/>
      <name val="Verdana"/>
      <family val="2"/>
      <scheme val="major"/>
    </font>
    <font>
      <b/>
      <sz val="18"/>
      <color theme="1"/>
      <name val="Verdana"/>
      <family val="2"/>
      <scheme val="major"/>
    </font>
    <font>
      <sz val="10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i/>
      <sz val="7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8"/>
      <color theme="0"/>
      <name val="Verdana"/>
      <family val="2"/>
      <scheme val="major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  <scheme val="minor"/>
    </font>
    <font>
      <sz val="8"/>
      <name val="Verdana"/>
      <family val="2"/>
      <scheme val="minor"/>
    </font>
    <font>
      <sz val="10"/>
      <color rgb="FFFF0000"/>
      <name val="Arial"/>
      <family val="2"/>
    </font>
    <font>
      <b/>
      <i/>
      <sz val="9"/>
      <color indexed="9"/>
      <name val="Verdana"/>
      <family val="2"/>
      <scheme val="major"/>
    </font>
    <font>
      <i/>
      <sz val="8"/>
      <color theme="1"/>
      <name val="Verdana"/>
      <family val="2"/>
      <scheme val="minor"/>
    </font>
    <font>
      <i/>
      <sz val="10"/>
      <name val="Arial"/>
      <family val="2"/>
    </font>
    <font>
      <b/>
      <sz val="8"/>
      <color theme="1"/>
      <name val="Verdana"/>
      <family val="2"/>
      <scheme val="minor"/>
    </font>
    <font>
      <b/>
      <sz val="8"/>
      <color rgb="FFFF0000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EB57"/>
        <bgColor indexed="64"/>
      </patternFill>
    </fill>
    <fill>
      <patternFill patternType="solid">
        <fgColor rgb="FFFFF989"/>
        <bgColor indexed="64"/>
      </patternFill>
    </fill>
  </fills>
  <borders count="3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4">
    <xf numFmtId="40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149">
    <xf numFmtId="40" fontId="0" fillId="0" borderId="0" xfId="0"/>
    <xf numFmtId="40" fontId="2" fillId="0" borderId="0" xfId="0" applyFont="1" applyProtection="1"/>
    <xf numFmtId="40" fontId="2" fillId="0" borderId="0" xfId="0" applyFont="1" applyBorder="1" applyAlignment="1" applyProtection="1">
      <alignment horizontal="centerContinuous"/>
    </xf>
    <xf numFmtId="40" fontId="2" fillId="0" borderId="0" xfId="0" applyFont="1" applyBorder="1" applyProtection="1"/>
    <xf numFmtId="40" fontId="2" fillId="0" borderId="0" xfId="0" applyFont="1" applyAlignment="1" applyProtection="1">
      <alignment horizontal="left"/>
    </xf>
    <xf numFmtId="40" fontId="2" fillId="0" borderId="0" xfId="0" applyFont="1" applyAlignment="1" applyProtection="1">
      <alignment horizontal="center"/>
    </xf>
    <xf numFmtId="40" fontId="2" fillId="0" borderId="0" xfId="0" applyFont="1" applyBorder="1" applyAlignment="1" applyProtection="1">
      <alignment horizontal="left" indent="1"/>
    </xf>
    <xf numFmtId="40" fontId="3" fillId="0" borderId="0" xfId="0" applyFont="1" applyBorder="1" applyAlignment="1" applyProtection="1">
      <alignment horizontal="left" indent="1"/>
    </xf>
    <xf numFmtId="40" fontId="5" fillId="0" borderId="0" xfId="0" applyFont="1" applyProtection="1"/>
    <xf numFmtId="40" fontId="6" fillId="0" borderId="0" xfId="0" applyFont="1" applyProtection="1"/>
    <xf numFmtId="40" fontId="19" fillId="0" borderId="0" xfId="0" applyFont="1" applyBorder="1" applyAlignment="1" applyProtection="1">
      <alignment horizontal="centerContinuous"/>
    </xf>
    <xf numFmtId="40" fontId="18" fillId="0" borderId="0" xfId="0" applyFont="1" applyAlignment="1" applyProtection="1">
      <alignment vertical="center"/>
    </xf>
    <xf numFmtId="40" fontId="7" fillId="3" borderId="2" xfId="0" applyFont="1" applyFill="1" applyBorder="1" applyAlignment="1" applyProtection="1">
      <alignment horizontal="center"/>
    </xf>
    <xf numFmtId="40" fontId="10" fillId="3" borderId="3" xfId="0" applyFont="1" applyFill="1" applyBorder="1" applyAlignment="1" applyProtection="1">
      <alignment horizontal="center" vertical="center"/>
    </xf>
    <xf numFmtId="40" fontId="8" fillId="3" borderId="4" xfId="0" applyFont="1" applyFill="1" applyBorder="1" applyAlignment="1" applyProtection="1">
      <alignment horizontal="center" vertical="center"/>
    </xf>
    <xf numFmtId="40" fontId="9" fillId="3" borderId="4" xfId="0" applyFont="1" applyFill="1" applyBorder="1" applyAlignment="1" applyProtection="1">
      <alignment horizontal="center"/>
    </xf>
    <xf numFmtId="40" fontId="2" fillId="2" borderId="0" xfId="0" applyFont="1" applyFill="1" applyBorder="1" applyAlignment="1" applyProtection="1">
      <alignment horizontal="center"/>
    </xf>
    <xf numFmtId="40" fontId="6" fillId="2" borderId="5" xfId="0" applyFont="1" applyFill="1" applyBorder="1" applyProtection="1"/>
    <xf numFmtId="40" fontId="13" fillId="2" borderId="8" xfId="0" applyFont="1" applyFill="1" applyBorder="1" applyAlignment="1" applyProtection="1">
      <alignment horizontal="left" indent="1"/>
    </xf>
    <xf numFmtId="40" fontId="13" fillId="2" borderId="8" xfId="0" applyFont="1" applyFill="1" applyBorder="1" applyAlignment="1" applyProtection="1">
      <alignment horizontal="right" indent="1"/>
    </xf>
    <xf numFmtId="40" fontId="6" fillId="2" borderId="10" xfId="0" applyFont="1" applyFill="1" applyBorder="1" applyAlignment="1" applyProtection="1">
      <alignment horizontal="left" indent="1"/>
    </xf>
    <xf numFmtId="40" fontId="6" fillId="2" borderId="6" xfId="0" applyFont="1" applyFill="1" applyBorder="1" applyProtection="1"/>
    <xf numFmtId="38" fontId="6" fillId="2" borderId="9" xfId="0" applyNumberFormat="1" applyFont="1" applyFill="1" applyBorder="1" applyProtection="1">
      <protection locked="0"/>
    </xf>
    <xf numFmtId="40" fontId="6" fillId="2" borderId="9" xfId="0" applyFont="1" applyFill="1" applyBorder="1" applyProtection="1"/>
    <xf numFmtId="38" fontId="6" fillId="2" borderId="9" xfId="0" applyNumberFormat="1" applyFont="1" applyFill="1" applyBorder="1" applyProtection="1"/>
    <xf numFmtId="40" fontId="13" fillId="2" borderId="0" xfId="0" applyFont="1" applyFill="1" applyBorder="1" applyAlignment="1" applyProtection="1">
      <alignment horizontal="left" indent="1"/>
    </xf>
    <xf numFmtId="40" fontId="12" fillId="2" borderId="0" xfId="0" applyFont="1" applyFill="1" applyBorder="1" applyProtection="1"/>
    <xf numFmtId="40" fontId="6" fillId="2" borderId="11" xfId="0" applyFont="1" applyFill="1" applyBorder="1" applyProtection="1"/>
    <xf numFmtId="40" fontId="6" fillId="2" borderId="12" xfId="0" applyFont="1" applyFill="1" applyBorder="1" applyProtection="1"/>
    <xf numFmtId="40" fontId="6" fillId="2" borderId="7" xfId="0" applyFont="1" applyFill="1" applyBorder="1" applyProtection="1"/>
    <xf numFmtId="40" fontId="12" fillId="2" borderId="9" xfId="0" applyFont="1" applyFill="1" applyBorder="1" applyProtection="1"/>
    <xf numFmtId="40" fontId="15" fillId="2" borderId="10" xfId="0" applyFont="1" applyFill="1" applyBorder="1" applyAlignment="1" applyProtection="1">
      <alignment horizontal="left" indent="1"/>
    </xf>
    <xf numFmtId="40" fontId="12" fillId="2" borderId="11" xfId="0" applyFont="1" applyFill="1" applyBorder="1" applyProtection="1"/>
    <xf numFmtId="40" fontId="12" fillId="2" borderId="12" xfId="0" applyFont="1" applyFill="1" applyBorder="1" applyProtection="1"/>
    <xf numFmtId="40" fontId="12" fillId="2" borderId="10" xfId="0" applyFont="1" applyFill="1" applyBorder="1" applyAlignment="1" applyProtection="1">
      <alignment horizontal="left" indent="1"/>
    </xf>
    <xf numFmtId="40" fontId="10" fillId="3" borderId="2" xfId="0" applyFont="1" applyFill="1" applyBorder="1" applyAlignment="1" applyProtection="1">
      <alignment horizontal="left" vertical="center" indent="1"/>
    </xf>
    <xf numFmtId="40" fontId="14" fillId="2" borderId="5" xfId="0" applyFont="1" applyFill="1" applyBorder="1" applyAlignment="1" applyProtection="1">
      <alignment horizontal="left" indent="1"/>
    </xf>
    <xf numFmtId="40" fontId="14" fillId="2" borderId="6" xfId="0" applyFont="1" applyFill="1" applyBorder="1" applyAlignment="1" applyProtection="1">
      <alignment horizontal="left" indent="1"/>
    </xf>
    <xf numFmtId="40" fontId="13" fillId="2" borderId="0" xfId="0" applyFont="1" applyFill="1" applyBorder="1" applyAlignment="1" applyProtection="1">
      <alignment horizontal="right"/>
    </xf>
    <xf numFmtId="40" fontId="16" fillId="2" borderId="0" xfId="0" applyFont="1" applyFill="1" applyBorder="1" applyAlignment="1" applyProtection="1">
      <alignment horizontal="left" indent="1"/>
    </xf>
    <xf numFmtId="40" fontId="16" fillId="2" borderId="11" xfId="0" applyFont="1" applyFill="1" applyBorder="1" applyAlignment="1" applyProtection="1">
      <alignment horizontal="left" indent="1"/>
    </xf>
    <xf numFmtId="10" fontId="12" fillId="2" borderId="11" xfId="0" applyNumberFormat="1" applyFont="1" applyFill="1" applyBorder="1" applyProtection="1">
      <protection locked="0"/>
    </xf>
    <xf numFmtId="40" fontId="2" fillId="3" borderId="4" xfId="0" applyFont="1" applyFill="1" applyBorder="1" applyAlignment="1" applyProtection="1">
      <alignment horizontal="center"/>
    </xf>
    <xf numFmtId="40" fontId="13" fillId="2" borderId="11" xfId="0" applyFont="1" applyFill="1" applyBorder="1" applyAlignment="1" applyProtection="1">
      <alignment horizontal="left" indent="1"/>
    </xf>
    <xf numFmtId="10" fontId="12" fillId="2" borderId="12" xfId="0" applyNumberFormat="1" applyFont="1" applyFill="1" applyBorder="1" applyProtection="1">
      <protection locked="0"/>
    </xf>
    <xf numFmtId="40" fontId="16" fillId="2" borderId="5" xfId="0" applyFont="1" applyFill="1" applyBorder="1" applyAlignment="1" applyProtection="1">
      <alignment horizontal="left" indent="1"/>
    </xf>
    <xf numFmtId="40" fontId="10" fillId="3" borderId="6" xfId="0" applyFont="1" applyFill="1" applyBorder="1" applyAlignment="1" applyProtection="1">
      <alignment horizontal="center" vertical="center"/>
    </xf>
    <xf numFmtId="40" fontId="5" fillId="0" borderId="0" xfId="0" applyFont="1" applyBorder="1" applyProtection="1"/>
    <xf numFmtId="40" fontId="12" fillId="2" borderId="0" xfId="0" applyFont="1" applyFill="1" applyBorder="1" applyAlignment="1" applyProtection="1"/>
    <xf numFmtId="40" fontId="13" fillId="0" borderId="0" xfId="0" applyFont="1" applyBorder="1" applyAlignment="1" applyProtection="1">
      <alignment horizontal="right"/>
    </xf>
    <xf numFmtId="6" fontId="12" fillId="2" borderId="0" xfId="0" applyNumberFormat="1" applyFont="1" applyFill="1" applyBorder="1" applyProtection="1"/>
    <xf numFmtId="38" fontId="12" fillId="4" borderId="1" xfId="0" applyNumberFormat="1" applyFont="1" applyFill="1" applyBorder="1" applyAlignment="1" applyProtection="1">
      <alignment horizontal="center" shrinkToFit="1"/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0" fontId="12" fillId="4" borderId="1" xfId="0" applyNumberFormat="1" applyFont="1" applyFill="1" applyBorder="1" applyAlignment="1" applyProtection="1">
      <alignment horizontal="center"/>
      <protection locked="0"/>
    </xf>
    <xf numFmtId="1" fontId="12" fillId="4" borderId="1" xfId="0" applyNumberFormat="1" applyFont="1" applyFill="1" applyBorder="1" applyAlignment="1" applyProtection="1">
      <alignment horizontal="center"/>
      <protection locked="0"/>
    </xf>
    <xf numFmtId="9" fontId="12" fillId="4" borderId="1" xfId="0" applyNumberFormat="1" applyFont="1" applyFill="1" applyBorder="1" applyAlignment="1" applyProtection="1">
      <alignment horizontal="center"/>
      <protection locked="0"/>
    </xf>
    <xf numFmtId="10" fontId="12" fillId="4" borderId="1" xfId="0" applyNumberFormat="1" applyFont="1" applyFill="1" applyBorder="1" applyAlignment="1" applyProtection="1">
      <alignment horizontal="center"/>
      <protection locked="0"/>
    </xf>
    <xf numFmtId="14" fontId="12" fillId="4" borderId="1" xfId="0" applyNumberFormat="1" applyFont="1" applyFill="1" applyBorder="1" applyAlignment="1" applyProtection="1">
      <alignment horizontal="center"/>
      <protection locked="0"/>
    </xf>
    <xf numFmtId="6" fontId="6" fillId="2" borderId="9" xfId="0" applyNumberFormat="1" applyFont="1" applyFill="1" applyBorder="1" applyProtection="1"/>
    <xf numFmtId="40" fontId="6" fillId="2" borderId="9" xfId="0" applyFont="1" applyFill="1" applyBorder="1" applyAlignment="1" applyProtection="1">
      <alignment horizontal="center"/>
    </xf>
    <xf numFmtId="10" fontId="6" fillId="2" borderId="9" xfId="0" applyNumberFormat="1" applyFont="1" applyFill="1" applyBorder="1" applyProtection="1"/>
    <xf numFmtId="166" fontId="12" fillId="4" borderId="1" xfId="0" applyNumberFormat="1" applyFont="1" applyFill="1" applyBorder="1" applyAlignment="1" applyProtection="1">
      <alignment horizontal="center"/>
      <protection locked="0"/>
    </xf>
    <xf numFmtId="40" fontId="6" fillId="2" borderId="0" xfId="0" applyFont="1" applyFill="1" applyBorder="1" applyAlignment="1" applyProtection="1">
      <alignment horizontal="left" indent="1"/>
    </xf>
    <xf numFmtId="10" fontId="12" fillId="2" borderId="0" xfId="0" applyNumberFormat="1" applyFont="1" applyFill="1" applyBorder="1" applyProtection="1">
      <protection locked="0"/>
    </xf>
    <xf numFmtId="40" fontId="0" fillId="0" borderId="11" xfId="0" applyBorder="1" applyAlignment="1" applyProtection="1">
      <alignment horizontal="left" vertical="top"/>
      <protection locked="0"/>
    </xf>
    <xf numFmtId="40" fontId="0" fillId="0" borderId="13" xfId="0" applyFont="1" applyBorder="1" applyProtection="1"/>
    <xf numFmtId="40" fontId="0" fillId="0" borderId="13" xfId="0" applyBorder="1" applyProtection="1"/>
    <xf numFmtId="40" fontId="22" fillId="0" borderId="14" xfId="0" applyFont="1" applyBorder="1" applyProtection="1"/>
    <xf numFmtId="40" fontId="22" fillId="0" borderId="15" xfId="0" applyFont="1" applyBorder="1" applyProtection="1"/>
    <xf numFmtId="40" fontId="22" fillId="0" borderId="16" xfId="0" applyFont="1" applyBorder="1" applyProtection="1"/>
    <xf numFmtId="40" fontId="0" fillId="0" borderId="18" xfId="0" applyFont="1" applyBorder="1" applyProtection="1"/>
    <xf numFmtId="10" fontId="12" fillId="2" borderId="0" xfId="0" applyNumberFormat="1" applyFont="1" applyFill="1" applyBorder="1" applyProtection="1"/>
    <xf numFmtId="40" fontId="21" fillId="2" borderId="10" xfId="0" applyFont="1" applyFill="1" applyBorder="1" applyAlignment="1" applyProtection="1">
      <alignment horizontal="left" indent="1"/>
    </xf>
    <xf numFmtId="40" fontId="0" fillId="5" borderId="26" xfId="0" applyFill="1" applyBorder="1"/>
    <xf numFmtId="40" fontId="0" fillId="5" borderId="27" xfId="0" applyFill="1" applyBorder="1"/>
    <xf numFmtId="40" fontId="0" fillId="5" borderId="28" xfId="0" applyFill="1" applyBorder="1"/>
    <xf numFmtId="40" fontId="20" fillId="0" borderId="8" xfId="0" applyFont="1" applyBorder="1" applyAlignment="1" applyProtection="1">
      <alignment horizontal="left" indent="1"/>
    </xf>
    <xf numFmtId="40" fontId="13" fillId="0" borderId="8" xfId="0" applyFont="1" applyBorder="1" applyAlignment="1" applyProtection="1">
      <alignment horizontal="left" indent="1"/>
    </xf>
    <xf numFmtId="40" fontId="20" fillId="2" borderId="8" xfId="0" applyFont="1" applyFill="1" applyBorder="1" applyAlignment="1" applyProtection="1">
      <alignment horizontal="right" indent="1"/>
    </xf>
    <xf numFmtId="6" fontId="12" fillId="4" borderId="1" xfId="0" applyNumberFormat="1" applyFont="1" applyFill="1" applyBorder="1" applyAlignment="1" applyProtection="1">
      <alignment horizontal="center"/>
      <protection locked="0"/>
    </xf>
    <xf numFmtId="40" fontId="13" fillId="2" borderId="29" xfId="0" applyFont="1" applyFill="1" applyBorder="1" applyAlignment="1" applyProtection="1">
      <alignment horizontal="left" indent="1"/>
    </xf>
    <xf numFmtId="40" fontId="10" fillId="3" borderId="25" xfId="0" applyFont="1" applyFill="1" applyBorder="1" applyAlignment="1" applyProtection="1">
      <alignment horizontal="center" vertical="center"/>
    </xf>
    <xf numFmtId="40" fontId="10" fillId="3" borderId="30" xfId="0" applyFont="1" applyFill="1" applyBorder="1" applyAlignment="1" applyProtection="1">
      <alignment horizontal="left" vertical="center" indent="1"/>
    </xf>
    <xf numFmtId="40" fontId="17" fillId="3" borderId="31" xfId="0" applyFont="1" applyFill="1" applyBorder="1" applyAlignment="1" applyProtection="1">
      <alignment horizontal="center"/>
    </xf>
    <xf numFmtId="40" fontId="2" fillId="0" borderId="32" xfId="0" applyFont="1" applyBorder="1" applyProtection="1"/>
    <xf numFmtId="40" fontId="12" fillId="2" borderId="3" xfId="0" applyFont="1" applyFill="1" applyBorder="1" applyProtection="1"/>
    <xf numFmtId="40" fontId="21" fillId="2" borderId="8" xfId="0" applyFont="1" applyFill="1" applyBorder="1" applyAlignment="1" applyProtection="1">
      <alignment horizontal="right" indent="1"/>
    </xf>
    <xf numFmtId="40" fontId="24" fillId="2" borderId="0" xfId="0" applyFont="1" applyFill="1" applyBorder="1" applyAlignment="1" applyProtection="1">
      <alignment horizontal="right" indent="1"/>
    </xf>
    <xf numFmtId="40" fontId="0" fillId="0" borderId="0" xfId="0" applyAlignment="1"/>
    <xf numFmtId="40" fontId="0" fillId="0" borderId="0" xfId="0" applyBorder="1" applyAlignment="1" applyProtection="1">
      <alignment shrinkToFit="1"/>
    </xf>
    <xf numFmtId="40" fontId="0" fillId="0" borderId="0" xfId="0" applyBorder="1" applyAlignment="1" applyProtection="1">
      <alignment horizontal="left" shrinkToFit="1"/>
    </xf>
    <xf numFmtId="40" fontId="0" fillId="0" borderId="4" xfId="0" applyBorder="1" applyAlignment="1" applyProtection="1">
      <alignment horizontal="left" shrinkToFit="1"/>
    </xf>
    <xf numFmtId="40" fontId="25" fillId="0" borderId="6" xfId="0" applyFont="1" applyBorder="1" applyAlignment="1"/>
    <xf numFmtId="40" fontId="13" fillId="2" borderId="0" xfId="0" applyFont="1" applyFill="1" applyBorder="1" applyAlignment="1" applyProtection="1">
      <alignment horizontal="right" indent="1"/>
    </xf>
    <xf numFmtId="40" fontId="21" fillId="2" borderId="0" xfId="0" applyFont="1" applyFill="1" applyBorder="1" applyAlignment="1" applyProtection="1">
      <alignment horizontal="right" indent="1"/>
    </xf>
    <xf numFmtId="40" fontId="0" fillId="0" borderId="0" xfId="0" applyBorder="1" applyAlignment="1" applyProtection="1">
      <alignment horizontal="left" vertical="top"/>
      <protection locked="0"/>
    </xf>
    <xf numFmtId="40" fontId="0" fillId="0" borderId="9" xfId="0" applyBorder="1" applyAlignment="1" applyProtection="1">
      <alignment horizontal="left" vertical="top"/>
      <protection locked="0"/>
    </xf>
    <xf numFmtId="40" fontId="0" fillId="0" borderId="10" xfId="0" applyBorder="1" applyAlignment="1" applyProtection="1">
      <alignment horizontal="left" vertical="top"/>
      <protection locked="0"/>
    </xf>
    <xf numFmtId="40" fontId="0" fillId="0" borderId="12" xfId="0" applyBorder="1" applyAlignment="1" applyProtection="1">
      <alignment horizontal="left" vertical="top"/>
      <protection locked="0"/>
    </xf>
    <xf numFmtId="40" fontId="20" fillId="2" borderId="8" xfId="0" applyFont="1" applyFill="1" applyBorder="1" applyAlignment="1" applyProtection="1">
      <alignment horizontal="left" indent="1"/>
    </xf>
    <xf numFmtId="40" fontId="10" fillId="3" borderId="3" xfId="0" applyFont="1" applyFill="1" applyBorder="1" applyAlignment="1" applyProtection="1">
      <alignment horizontal="right" vertical="center"/>
    </xf>
    <xf numFmtId="40" fontId="6" fillId="0" borderId="29" xfId="0" applyFont="1" applyBorder="1" applyProtection="1"/>
    <xf numFmtId="40" fontId="6" fillId="2" borderId="29" xfId="0" applyFont="1" applyFill="1" applyBorder="1" applyProtection="1"/>
    <xf numFmtId="40" fontId="15" fillId="2" borderId="8" xfId="0" applyFont="1" applyFill="1" applyBorder="1" applyAlignment="1" applyProtection="1">
      <alignment horizontal="left" indent="1"/>
    </xf>
    <xf numFmtId="40" fontId="13" fillId="2" borderId="29" xfId="0" applyFont="1" applyFill="1" applyBorder="1" applyAlignment="1" applyProtection="1">
      <alignment horizontal="right" indent="1"/>
    </xf>
    <xf numFmtId="40" fontId="10" fillId="3" borderId="5" xfId="0" applyFont="1" applyFill="1" applyBorder="1" applyAlignment="1" applyProtection="1">
      <alignment horizontal="left" vertical="center" indent="1"/>
    </xf>
    <xf numFmtId="40" fontId="4" fillId="3" borderId="6" xfId="0" applyFont="1" applyFill="1" applyBorder="1" applyAlignment="1" applyProtection="1">
      <alignment horizontal="center" vertical="center"/>
    </xf>
    <xf numFmtId="40" fontId="10" fillId="3" borderId="10" xfId="0" applyFont="1" applyFill="1" applyBorder="1" applyAlignment="1" applyProtection="1">
      <alignment horizontal="left" vertical="center" indent="1"/>
    </xf>
    <xf numFmtId="40" fontId="4" fillId="3" borderId="11" xfId="0" applyFont="1" applyFill="1" applyBorder="1" applyAlignment="1" applyProtection="1">
      <alignment horizontal="center" vertical="center"/>
    </xf>
    <xf numFmtId="40" fontId="6" fillId="2" borderId="0" xfId="0" applyFont="1" applyFill="1" applyBorder="1" applyProtection="1"/>
    <xf numFmtId="38" fontId="6" fillId="2" borderId="0" xfId="0" applyNumberFormat="1" applyFont="1" applyFill="1" applyBorder="1" applyProtection="1"/>
    <xf numFmtId="6" fontId="6" fillId="2" borderId="0" xfId="0" applyNumberFormat="1" applyFont="1" applyFill="1" applyBorder="1" applyProtection="1"/>
    <xf numFmtId="40" fontId="0" fillId="2" borderId="0" xfId="0" applyFill="1" applyBorder="1" applyAlignment="1" applyProtection="1">
      <alignment horizontal="left" shrinkToFit="1"/>
      <protection locked="0"/>
    </xf>
    <xf numFmtId="40" fontId="0" fillId="2" borderId="0" xfId="0" applyFill="1" applyBorder="1" applyAlignment="1"/>
    <xf numFmtId="40" fontId="10" fillId="2" borderId="0" xfId="0" applyFont="1" applyFill="1" applyBorder="1" applyAlignment="1" applyProtection="1">
      <alignment horizontal="center" vertical="center"/>
    </xf>
    <xf numFmtId="40" fontId="8" fillId="2" borderId="0" xfId="0" applyFont="1" applyFill="1" applyBorder="1" applyAlignment="1" applyProtection="1">
      <alignment horizontal="center" vertical="center"/>
    </xf>
    <xf numFmtId="40" fontId="23" fillId="2" borderId="0" xfId="0" applyFont="1" applyFill="1" applyBorder="1" applyAlignment="1" applyProtection="1">
      <alignment horizontal="left"/>
    </xf>
    <xf numFmtId="10" fontId="12" fillId="2" borderId="0" xfId="0" applyNumberFormat="1" applyFont="1" applyFill="1" applyBorder="1" applyAlignment="1" applyProtection="1">
      <alignment horizontal="center"/>
      <protection locked="0"/>
    </xf>
    <xf numFmtId="166" fontId="12" fillId="2" borderId="0" xfId="0" applyNumberFormat="1" applyFont="1" applyFill="1" applyBorder="1" applyAlignment="1" applyProtection="1">
      <alignment horizontal="center"/>
      <protection locked="0"/>
    </xf>
    <xf numFmtId="40" fontId="0" fillId="4" borderId="34" xfId="0" applyFill="1" applyBorder="1" applyAlignment="1" applyProtection="1">
      <alignment horizontal="left" vertical="top"/>
      <protection locked="0"/>
    </xf>
    <xf numFmtId="40" fontId="0" fillId="4" borderId="23" xfId="0" applyFill="1" applyBorder="1" applyAlignment="1" applyProtection="1">
      <alignment horizontal="left" vertical="top"/>
      <protection locked="0"/>
    </xf>
    <xf numFmtId="40" fontId="0" fillId="4" borderId="24" xfId="0" applyFill="1" applyBorder="1" applyAlignment="1" applyProtection="1">
      <alignment horizontal="left" vertical="top"/>
      <protection locked="0"/>
    </xf>
    <xf numFmtId="167" fontId="12" fillId="4" borderId="1" xfId="0" applyNumberFormat="1" applyFont="1" applyFill="1" applyBorder="1" applyAlignment="1" applyProtection="1">
      <alignment horizontal="center"/>
      <protection locked="0"/>
    </xf>
    <xf numFmtId="40" fontId="26" fillId="2" borderId="8" xfId="0" applyFont="1" applyFill="1" applyBorder="1" applyAlignment="1" applyProtection="1">
      <alignment horizontal="left" indent="1"/>
    </xf>
    <xf numFmtId="40" fontId="21" fillId="2" borderId="25" xfId="0" applyFont="1" applyFill="1" applyBorder="1" applyAlignment="1" applyProtection="1">
      <alignment horizontal="left" indent="1"/>
    </xf>
    <xf numFmtId="40" fontId="22" fillId="0" borderId="0" xfId="0" applyFont="1"/>
    <xf numFmtId="49" fontId="12" fillId="4" borderId="1" xfId="0" applyNumberFormat="1" applyFont="1" applyFill="1" applyBorder="1" applyAlignment="1" applyProtection="1">
      <alignment horizontal="center"/>
      <protection locked="0"/>
    </xf>
    <xf numFmtId="49" fontId="12" fillId="4" borderId="1" xfId="0" applyNumberFormat="1" applyFont="1" applyFill="1" applyBorder="1" applyAlignment="1" applyProtection="1">
      <alignment horizontal="center" shrinkToFit="1"/>
      <protection locked="0"/>
    </xf>
    <xf numFmtId="49" fontId="12" fillId="4" borderId="35" xfId="0" applyNumberFormat="1" applyFont="1" applyFill="1" applyBorder="1" applyAlignment="1" applyProtection="1">
      <alignment horizontal="center" shrinkToFit="1"/>
      <protection locked="0"/>
    </xf>
    <xf numFmtId="167" fontId="12" fillId="4" borderId="36" xfId="0" applyNumberFormat="1" applyFont="1" applyFill="1" applyBorder="1" applyAlignment="1" applyProtection="1">
      <alignment horizontal="center" shrinkToFit="1"/>
      <protection locked="0"/>
    </xf>
    <xf numFmtId="167" fontId="12" fillId="4" borderId="1" xfId="0" applyNumberFormat="1" applyFont="1" applyFill="1" applyBorder="1" applyAlignment="1" applyProtection="1">
      <alignment horizontal="center" shrinkToFit="1"/>
      <protection locked="0"/>
    </xf>
    <xf numFmtId="49" fontId="12" fillId="4" borderId="2" xfId="0" applyNumberFormat="1" applyFont="1" applyFill="1" applyBorder="1" applyAlignment="1" applyProtection="1">
      <alignment horizontal="left" shrinkToFit="1"/>
      <protection locked="0"/>
    </xf>
    <xf numFmtId="49" fontId="0" fillId="0" borderId="3" xfId="0" applyNumberFormat="1" applyBorder="1" applyAlignment="1">
      <alignment horizontal="left" shrinkToFit="1"/>
    </xf>
    <xf numFmtId="49" fontId="0" fillId="0" borderId="4" xfId="0" applyNumberFormat="1" applyBorder="1" applyAlignment="1">
      <alignment horizontal="left" shrinkToFit="1"/>
    </xf>
    <xf numFmtId="40" fontId="11" fillId="0" borderId="0" xfId="0" applyFont="1" applyBorder="1" applyAlignment="1" applyProtection="1">
      <alignment horizontal="left"/>
    </xf>
    <xf numFmtId="40" fontId="0" fillId="0" borderId="0" xfId="0" applyAlignment="1">
      <alignment horizontal="left"/>
    </xf>
    <xf numFmtId="49" fontId="12" fillId="4" borderId="2" xfId="0" applyNumberFormat="1" applyFont="1" applyFill="1" applyBorder="1" applyAlignment="1" applyProtection="1">
      <alignment horizontal="center" vertical="top" wrapText="1"/>
      <protection locked="0"/>
    </xf>
    <xf numFmtId="49" fontId="0" fillId="0" borderId="4" xfId="0" applyNumberFormat="1" applyBorder="1" applyAlignment="1">
      <alignment horizontal="center" vertical="top" wrapText="1"/>
    </xf>
    <xf numFmtId="49" fontId="12" fillId="4" borderId="2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Border="1" applyAlignment="1">
      <alignment horizontal="center"/>
    </xf>
    <xf numFmtId="40" fontId="0" fillId="4" borderId="34" xfId="0" applyFill="1" applyBorder="1" applyAlignment="1" applyProtection="1">
      <alignment horizontal="left" vertical="top"/>
      <protection locked="0"/>
    </xf>
    <xf numFmtId="40" fontId="0" fillId="4" borderId="23" xfId="0" applyFill="1" applyBorder="1" applyAlignment="1" applyProtection="1">
      <alignment horizontal="left" vertical="top"/>
      <protection locked="0"/>
    </xf>
    <xf numFmtId="40" fontId="0" fillId="4" borderId="24" xfId="0" applyFill="1" applyBorder="1" applyAlignment="1" applyProtection="1">
      <alignment horizontal="left" vertical="top"/>
      <protection locked="0"/>
    </xf>
    <xf numFmtId="40" fontId="0" fillId="4" borderId="33" xfId="0" applyFill="1" applyBorder="1" applyAlignment="1" applyProtection="1">
      <alignment horizontal="left" vertical="top"/>
      <protection locked="0"/>
    </xf>
    <xf numFmtId="40" fontId="0" fillId="4" borderId="21" xfId="0" applyFill="1" applyBorder="1" applyAlignment="1" applyProtection="1">
      <alignment horizontal="left" vertical="top"/>
      <protection locked="0"/>
    </xf>
    <xf numFmtId="40" fontId="0" fillId="4" borderId="22" xfId="0" applyFill="1" applyBorder="1" applyAlignment="1" applyProtection="1">
      <alignment horizontal="left" vertical="top"/>
      <protection locked="0"/>
    </xf>
    <xf numFmtId="40" fontId="0" fillId="4" borderId="19" xfId="0" applyFill="1" applyBorder="1" applyAlignment="1" applyProtection="1">
      <alignment horizontal="left" vertical="top"/>
      <protection locked="0"/>
    </xf>
    <xf numFmtId="40" fontId="0" fillId="4" borderId="20" xfId="0" applyFill="1" applyBorder="1" applyAlignment="1" applyProtection="1">
      <alignment horizontal="left" vertical="top"/>
      <protection locked="0"/>
    </xf>
    <xf numFmtId="40" fontId="0" fillId="4" borderId="17" xfId="0" applyFill="1" applyBorder="1" applyAlignment="1" applyProtection="1">
      <alignment horizontal="left" vertical="top"/>
      <protection locked="0"/>
    </xf>
  </cellXfs>
  <cellStyles count="4">
    <cellStyle name="Date" xfId="1" xr:uid="{00000000-0005-0000-0000-000000000000}"/>
    <cellStyle name="Fixed" xfId="2" xr:uid="{00000000-0005-0000-0000-000001000000}"/>
    <cellStyle name="Normal" xfId="0" builtinId="0"/>
    <cellStyle name="Text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C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45507F"/>
      <rgbColor rgb="00CC99FF"/>
      <rgbColor rgb="00EAEAEA"/>
      <rgbColor rgb="003366FF"/>
      <rgbColor rgb="0033CCCC"/>
      <rgbColor rgb="00339933"/>
      <rgbColor rgb="00C1E2E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989"/>
      <color rgb="FFFFEB57"/>
      <color rgb="FFFFFF66"/>
      <color rgb="FF333333"/>
      <color rgb="FFFFF189"/>
      <color rgb="FF29292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71492</xdr:colOff>
      <xdr:row>0</xdr:row>
      <xdr:rowOff>31547</xdr:rowOff>
    </xdr:from>
    <xdr:to>
      <xdr:col>1</xdr:col>
      <xdr:colOff>341312</xdr:colOff>
      <xdr:row>2</xdr:row>
      <xdr:rowOff>998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5D080C-29B5-44CE-9A3D-5BCC22F97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30" y="31547"/>
          <a:ext cx="269820" cy="266314"/>
        </a:xfrm>
        <a:prstGeom prst="rect">
          <a:avLst/>
        </a:prstGeom>
      </xdr:spPr>
    </xdr:pic>
    <xdr:clientData/>
  </xdr:twoCellAnchor>
  <xdr:twoCellAnchor editAs="oneCell">
    <xdr:from>
      <xdr:col>1</xdr:col>
      <xdr:colOff>23815</xdr:colOff>
      <xdr:row>87</xdr:row>
      <xdr:rowOff>55563</xdr:rowOff>
    </xdr:from>
    <xdr:to>
      <xdr:col>7</xdr:col>
      <xdr:colOff>47627</xdr:colOff>
      <xdr:row>102</xdr:row>
      <xdr:rowOff>84157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FB7003-1AF0-3CF1-32D8-D6398A5D2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90" y="13176251"/>
          <a:ext cx="7016750" cy="26717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Documents/111%20A4DD/Operating%20Docs/New%20CC%20Materials/A4DD-Contracting-Carrier-Profile%20re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Documents/111%20A4DD/Carriers/A4DD-Contracting-Carrier-Profile-Special%20Delivery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rier_Profile"/>
      <sheetName val="Sheet1"/>
      <sheetName val="Variables"/>
    </sheetNames>
    <sheetDataSet>
      <sheetData sheetId="0"/>
      <sheetData sheetId="1">
        <row r="103">
          <cell r="A103" t="str">
            <v>Yes</v>
          </cell>
        </row>
        <row r="104">
          <cell r="A104" t="str">
            <v>No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rier_Profile"/>
      <sheetName val="Sheet1"/>
      <sheetName val="Variables"/>
    </sheetNames>
    <sheetDataSet>
      <sheetData sheetId="0"/>
      <sheetData sheetId="1">
        <row r="103">
          <cell r="A103" t="str">
            <v>Yes</v>
          </cell>
        </row>
        <row r="104">
          <cell r="A104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autoPageBreaks="0"/>
  </sheetPr>
  <dimension ref="A1:J116"/>
  <sheetViews>
    <sheetView showGridLines="0" tabSelected="1" topLeftCell="A3" zoomScale="120" zoomScaleNormal="120" workbookViewId="0">
      <selection activeCell="J5" sqref="J5"/>
    </sheetView>
  </sheetViews>
  <sheetFormatPr defaultColWidth="9.140625" defaultRowHeight="12.75" x14ac:dyDescent="0.2"/>
  <cols>
    <col min="1" max="1" width="1" style="1" customWidth="1"/>
    <col min="2" max="2" width="23.28515625" style="1" customWidth="1"/>
    <col min="3" max="3" width="24.7109375" style="1" customWidth="1"/>
    <col min="4" max="4" width="1.5703125" style="1" customWidth="1"/>
    <col min="5" max="5" width="2.42578125" style="1" customWidth="1"/>
    <col min="6" max="6" width="32.85546875" style="1" customWidth="1"/>
    <col min="7" max="7" width="12.85546875" style="1" customWidth="1"/>
    <col min="8" max="8" width="1.5703125" style="1" customWidth="1"/>
    <col min="9" max="9" width="9.140625" style="1"/>
    <col min="10" max="10" width="22.85546875" style="1" customWidth="1"/>
    <col min="11" max="11" width="24.7109375" style="1" customWidth="1"/>
    <col min="12" max="12" width="1.5703125" style="1" customWidth="1"/>
    <col min="13" max="13" width="2.42578125" style="1" customWidth="1"/>
    <col min="14" max="14" width="30.7109375" style="1" customWidth="1"/>
    <col min="15" max="15" width="12.85546875" style="1" customWidth="1"/>
    <col min="16" max="16" width="1.5703125" style="1" customWidth="1"/>
    <col min="17" max="16384" width="9.140625" style="1"/>
  </cols>
  <sheetData>
    <row r="1" spans="1:8" ht="3.95" customHeight="1" x14ac:dyDescent="0.2"/>
    <row r="2" spans="1:8" ht="20.100000000000001" customHeight="1" x14ac:dyDescent="0.3">
      <c r="B2" s="134" t="s">
        <v>71</v>
      </c>
      <c r="C2" s="135"/>
      <c r="D2" s="135"/>
      <c r="E2" s="135"/>
      <c r="F2" s="135"/>
      <c r="G2" s="135"/>
    </row>
    <row r="3" spans="1:8" ht="11.45" customHeight="1" x14ac:dyDescent="0.2">
      <c r="B3" s="11" t="s">
        <v>10</v>
      </c>
      <c r="C3" s="10"/>
      <c r="D3" s="2"/>
      <c r="E3" s="4"/>
      <c r="F3" s="11" t="s">
        <v>23</v>
      </c>
      <c r="H3" s="49" t="s">
        <v>114</v>
      </c>
    </row>
    <row r="4" spans="1:8" s="5" customFormat="1" ht="14.1" customHeight="1" x14ac:dyDescent="0.2">
      <c r="A4" s="16"/>
      <c r="B4" s="12"/>
      <c r="C4" s="13" t="s">
        <v>5</v>
      </c>
      <c r="D4" s="14"/>
      <c r="F4" s="12"/>
      <c r="G4" s="13" t="s">
        <v>5</v>
      </c>
      <c r="H4" s="15"/>
    </row>
    <row r="5" spans="1:8" ht="6.95" customHeight="1" x14ac:dyDescent="0.2">
      <c r="B5" s="17"/>
      <c r="C5" s="21"/>
      <c r="D5" s="24"/>
      <c r="E5" s="9"/>
      <c r="F5" s="17"/>
      <c r="G5" s="21"/>
      <c r="H5" s="29"/>
    </row>
    <row r="6" spans="1:8" ht="13.5" customHeight="1" x14ac:dyDescent="0.2">
      <c r="B6" s="19" t="s">
        <v>14</v>
      </c>
      <c r="C6" s="57"/>
      <c r="D6" s="58"/>
      <c r="E6" s="9"/>
      <c r="F6" s="78" t="s">
        <v>36</v>
      </c>
      <c r="G6" s="57"/>
      <c r="H6" s="30"/>
    </row>
    <row r="7" spans="1:8" ht="13.5" customHeight="1" x14ac:dyDescent="0.2">
      <c r="B7" s="18" t="s">
        <v>35</v>
      </c>
      <c r="C7" s="127"/>
      <c r="D7" s="24"/>
      <c r="E7" s="9"/>
      <c r="F7" s="19" t="s">
        <v>43</v>
      </c>
      <c r="G7" s="54"/>
      <c r="H7" s="30"/>
    </row>
    <row r="8" spans="1:8" ht="13.5" customHeight="1" x14ac:dyDescent="0.2">
      <c r="B8" s="18" t="s">
        <v>15</v>
      </c>
      <c r="C8" s="126"/>
      <c r="D8" s="24"/>
      <c r="E8" s="9"/>
      <c r="F8" s="86" t="s">
        <v>40</v>
      </c>
      <c r="G8" s="52"/>
      <c r="H8" s="30"/>
    </row>
    <row r="9" spans="1:8" ht="13.5" customHeight="1" x14ac:dyDescent="0.2">
      <c r="B9" s="18" t="s">
        <v>37</v>
      </c>
      <c r="C9" s="26"/>
      <c r="D9" s="24"/>
      <c r="E9" s="9"/>
      <c r="F9" s="86" t="s">
        <v>113</v>
      </c>
      <c r="G9" s="52"/>
      <c r="H9" s="30"/>
    </row>
    <row r="10" spans="1:8" ht="13.5" customHeight="1" x14ac:dyDescent="0.2">
      <c r="B10" s="19" t="s">
        <v>19</v>
      </c>
      <c r="C10" s="126"/>
      <c r="D10" s="24"/>
      <c r="E10" s="9"/>
      <c r="F10" s="19" t="s">
        <v>41</v>
      </c>
      <c r="G10" s="79"/>
      <c r="H10" s="30"/>
    </row>
    <row r="11" spans="1:8" ht="13.5" customHeight="1" x14ac:dyDescent="0.2">
      <c r="B11" s="19" t="s">
        <v>38</v>
      </c>
      <c r="C11" s="126"/>
      <c r="D11" s="23"/>
      <c r="E11" s="9"/>
      <c r="F11" s="19" t="s">
        <v>42</v>
      </c>
      <c r="G11" s="54"/>
      <c r="H11" s="30"/>
    </row>
    <row r="12" spans="1:8" ht="13.5" customHeight="1" x14ac:dyDescent="0.2">
      <c r="B12" s="18" t="s">
        <v>39</v>
      </c>
      <c r="C12" s="26"/>
      <c r="D12" s="59"/>
      <c r="E12" s="9"/>
      <c r="F12" s="19" t="s">
        <v>49</v>
      </c>
      <c r="G12" s="79"/>
      <c r="H12" s="30"/>
    </row>
    <row r="13" spans="1:8" ht="13.5" customHeight="1" x14ac:dyDescent="0.2">
      <c r="B13" s="19" t="s">
        <v>19</v>
      </c>
      <c r="C13" s="126"/>
      <c r="D13" s="24"/>
      <c r="E13" s="9"/>
      <c r="F13" s="19" t="s">
        <v>50</v>
      </c>
      <c r="G13" s="122"/>
      <c r="H13" s="30"/>
    </row>
    <row r="14" spans="1:8" ht="13.5" customHeight="1" x14ac:dyDescent="0.2">
      <c r="B14" s="19" t="s">
        <v>38</v>
      </c>
      <c r="C14" s="126"/>
      <c r="D14" s="24"/>
      <c r="E14" s="9"/>
      <c r="F14" s="78" t="s">
        <v>91</v>
      </c>
      <c r="G14" s="122"/>
      <c r="H14" s="30"/>
    </row>
    <row r="15" spans="1:8" ht="13.5" customHeight="1" x14ac:dyDescent="0.2">
      <c r="B15" s="18" t="s">
        <v>93</v>
      </c>
      <c r="C15" s="25"/>
      <c r="D15" s="24"/>
      <c r="E15" s="9"/>
      <c r="F15" s="19" t="s">
        <v>67</v>
      </c>
      <c r="G15" s="53"/>
      <c r="H15" s="30"/>
    </row>
    <row r="16" spans="1:8" ht="13.5" customHeight="1" x14ac:dyDescent="0.2">
      <c r="B16" s="19" t="s">
        <v>18</v>
      </c>
      <c r="C16" s="126"/>
      <c r="D16" s="24"/>
      <c r="E16" s="9"/>
      <c r="F16" s="19" t="s">
        <v>68</v>
      </c>
      <c r="G16" s="53"/>
      <c r="H16" s="30"/>
    </row>
    <row r="17" spans="2:8" ht="13.5" customHeight="1" x14ac:dyDescent="0.2">
      <c r="B17" s="19" t="s">
        <v>17</v>
      </c>
      <c r="C17" s="126"/>
      <c r="D17" s="60"/>
      <c r="E17" s="9"/>
      <c r="F17" s="19" t="s">
        <v>69</v>
      </c>
      <c r="G17" s="53"/>
      <c r="H17" s="30"/>
    </row>
    <row r="18" spans="2:8" ht="13.5" customHeight="1" x14ac:dyDescent="0.2">
      <c r="B18" s="19" t="s">
        <v>16</v>
      </c>
      <c r="C18" s="126"/>
      <c r="D18" s="60"/>
      <c r="E18" s="9"/>
      <c r="F18" s="18" t="s">
        <v>70</v>
      </c>
      <c r="G18" s="25"/>
      <c r="H18" s="30"/>
    </row>
    <row r="19" spans="2:8" ht="13.5" customHeight="1" x14ac:dyDescent="0.2">
      <c r="B19" s="18" t="s">
        <v>47</v>
      </c>
      <c r="C19" s="25"/>
      <c r="D19" s="60"/>
      <c r="E19" s="9"/>
      <c r="F19" s="138"/>
      <c r="G19" s="139"/>
      <c r="H19" s="30"/>
    </row>
    <row r="20" spans="2:8" ht="13.5" customHeight="1" x14ac:dyDescent="0.2">
      <c r="B20" s="136"/>
      <c r="C20" s="137"/>
      <c r="D20" s="60"/>
      <c r="E20" s="9"/>
      <c r="F20" s="138"/>
      <c r="G20" s="139"/>
      <c r="H20" s="30"/>
    </row>
    <row r="21" spans="2:8" ht="13.5" customHeight="1" x14ac:dyDescent="0.2">
      <c r="B21" s="136"/>
      <c r="C21" s="137"/>
      <c r="D21" s="60"/>
      <c r="E21" s="9"/>
      <c r="F21" s="103"/>
      <c r="G21" s="32"/>
      <c r="H21" s="30"/>
    </row>
    <row r="22" spans="2:8" ht="13.5" customHeight="1" x14ac:dyDescent="0.2">
      <c r="B22" s="136"/>
      <c r="C22" s="137"/>
      <c r="D22" s="60"/>
      <c r="E22" s="9"/>
      <c r="F22" s="104" t="s">
        <v>92</v>
      </c>
      <c r="G22" s="52"/>
      <c r="H22" s="30"/>
    </row>
    <row r="23" spans="2:8" ht="6.95" customHeight="1" x14ac:dyDescent="0.2">
      <c r="B23" s="20"/>
      <c r="C23" s="27"/>
      <c r="D23" s="28"/>
      <c r="E23" s="9"/>
      <c r="F23" s="31"/>
      <c r="G23" s="32"/>
      <c r="H23" s="33"/>
    </row>
    <row r="24" spans="2:8" ht="13.5" customHeight="1" x14ac:dyDescent="0.2">
      <c r="B24" s="6"/>
      <c r="C24" s="3"/>
      <c r="D24" s="3"/>
      <c r="E24" s="3"/>
      <c r="F24" s="7"/>
      <c r="G24" s="3"/>
      <c r="H24" s="3"/>
    </row>
    <row r="25" spans="2:8" ht="14.1" customHeight="1" x14ac:dyDescent="0.2">
      <c r="B25" s="35" t="s">
        <v>66</v>
      </c>
      <c r="C25" s="46"/>
      <c r="D25" s="81"/>
      <c r="E25" s="81"/>
      <c r="F25" s="82"/>
      <c r="G25" s="81"/>
      <c r="H25" s="83"/>
    </row>
    <row r="26" spans="2:8" ht="6.95" customHeight="1" x14ac:dyDescent="0.2">
      <c r="B26" s="45"/>
      <c r="C26" s="3"/>
      <c r="D26" s="26"/>
      <c r="E26" s="47"/>
      <c r="F26" s="48"/>
      <c r="G26" s="26"/>
      <c r="H26" s="30"/>
    </row>
    <row r="27" spans="2:8" ht="13.5" customHeight="1" x14ac:dyDescent="0.2">
      <c r="B27" s="18" t="s">
        <v>44</v>
      </c>
      <c r="C27" s="89"/>
      <c r="D27" s="89"/>
      <c r="E27" s="89"/>
      <c r="F27" s="89"/>
      <c r="G27" s="61"/>
      <c r="H27" s="30"/>
    </row>
    <row r="28" spans="2:8" ht="13.5" customHeight="1" x14ac:dyDescent="0.2">
      <c r="B28" s="18" t="s">
        <v>45</v>
      </c>
      <c r="C28" s="26"/>
      <c r="D28" s="50"/>
      <c r="E28" s="8"/>
      <c r="F28" s="25"/>
      <c r="G28" s="61"/>
      <c r="H28" s="30"/>
    </row>
    <row r="29" spans="2:8" ht="13.5" customHeight="1" x14ac:dyDescent="0.2">
      <c r="B29" s="18" t="s">
        <v>46</v>
      </c>
      <c r="C29" s="89"/>
      <c r="D29" s="89"/>
      <c r="E29" s="89"/>
      <c r="F29" s="89"/>
      <c r="G29" s="61"/>
      <c r="H29" s="30"/>
    </row>
    <row r="30" spans="2:8" ht="13.5" customHeight="1" x14ac:dyDescent="0.2">
      <c r="B30" s="18" t="s">
        <v>48</v>
      </c>
      <c r="C30" s="89"/>
      <c r="D30" s="89"/>
      <c r="E30" s="89"/>
      <c r="F30" s="89"/>
      <c r="G30" s="61"/>
      <c r="H30" s="30"/>
    </row>
    <row r="31" spans="2:8" ht="13.5" customHeight="1" x14ac:dyDescent="0.2">
      <c r="B31" s="18" t="s">
        <v>53</v>
      </c>
      <c r="C31" s="89"/>
      <c r="D31" s="89"/>
      <c r="E31" s="89"/>
      <c r="F31" s="89"/>
      <c r="G31" s="61"/>
      <c r="H31" s="30"/>
    </row>
    <row r="32" spans="2:8" ht="13.5" customHeight="1" x14ac:dyDescent="0.2">
      <c r="B32" s="18" t="s">
        <v>54</v>
      </c>
      <c r="C32" s="89"/>
      <c r="D32" s="89"/>
      <c r="E32" s="89"/>
      <c r="F32" s="89"/>
      <c r="G32" s="61"/>
      <c r="H32" s="30"/>
    </row>
    <row r="33" spans="2:8" ht="13.5" customHeight="1" x14ac:dyDescent="0.2">
      <c r="B33" s="18" t="s">
        <v>55</v>
      </c>
      <c r="C33" s="89"/>
      <c r="D33" s="89"/>
      <c r="E33" s="89"/>
      <c r="F33" s="89"/>
      <c r="G33" s="61"/>
      <c r="H33" s="30"/>
    </row>
    <row r="34" spans="2:8" ht="13.5" customHeight="1" x14ac:dyDescent="0.2">
      <c r="B34" s="76" t="s">
        <v>56</v>
      </c>
      <c r="C34" s="89"/>
      <c r="D34" s="89"/>
      <c r="E34" s="89"/>
      <c r="F34" s="89"/>
      <c r="G34" s="61"/>
      <c r="H34" s="30"/>
    </row>
    <row r="35" spans="2:8" ht="13.5" customHeight="1" x14ac:dyDescent="0.2">
      <c r="B35" s="18" t="s">
        <v>51</v>
      </c>
      <c r="C35" s="89"/>
      <c r="D35" s="89"/>
      <c r="E35" s="89"/>
      <c r="F35" s="89"/>
      <c r="G35" s="61"/>
      <c r="H35" s="30"/>
    </row>
    <row r="36" spans="2:8" ht="13.5" customHeight="1" x14ac:dyDescent="0.2">
      <c r="B36" s="18" t="s">
        <v>32</v>
      </c>
      <c r="C36" s="131"/>
      <c r="D36" s="132"/>
      <c r="E36" s="132"/>
      <c r="F36" s="132"/>
      <c r="G36" s="133"/>
      <c r="H36" s="30"/>
    </row>
    <row r="37" spans="2:8" ht="13.5" customHeight="1" x14ac:dyDescent="0.2">
      <c r="B37" s="18" t="s">
        <v>31</v>
      </c>
      <c r="C37" s="131"/>
      <c r="D37" s="132"/>
      <c r="E37" s="132"/>
      <c r="F37" s="132"/>
      <c r="G37" s="133"/>
      <c r="H37" s="30"/>
    </row>
    <row r="38" spans="2:8" ht="7.15" customHeight="1" x14ac:dyDescent="0.2">
      <c r="B38" s="18"/>
      <c r="C38" s="90"/>
      <c r="D38" s="90"/>
      <c r="E38" s="90"/>
      <c r="F38" s="90"/>
      <c r="G38" s="91"/>
      <c r="H38" s="30"/>
    </row>
    <row r="39" spans="2:8" ht="13.5" customHeight="1" x14ac:dyDescent="0.2">
      <c r="B39" s="18" t="s">
        <v>101</v>
      </c>
      <c r="C39" s="89"/>
      <c r="D39" s="89"/>
      <c r="E39" s="89"/>
      <c r="F39" s="89"/>
      <c r="G39" s="61"/>
      <c r="H39" s="30"/>
    </row>
    <row r="40" spans="2:8" ht="13.5" customHeight="1" x14ac:dyDescent="0.2">
      <c r="B40" s="76" t="s">
        <v>102</v>
      </c>
      <c r="C40" s="89"/>
      <c r="D40" s="89"/>
      <c r="E40" s="89"/>
      <c r="F40" s="89"/>
      <c r="G40" s="61"/>
      <c r="H40" s="30"/>
    </row>
    <row r="41" spans="2:8" ht="13.5" customHeight="1" x14ac:dyDescent="0.2">
      <c r="B41" s="76" t="s">
        <v>52</v>
      </c>
      <c r="C41" s="89"/>
      <c r="D41" s="89"/>
      <c r="E41" s="89"/>
      <c r="F41" s="89"/>
      <c r="G41" s="61"/>
      <c r="H41" s="30"/>
    </row>
    <row r="42" spans="2:8" ht="13.5" customHeight="1" x14ac:dyDescent="0.2">
      <c r="B42" s="77" t="s">
        <v>103</v>
      </c>
      <c r="C42" s="89"/>
      <c r="D42" s="89"/>
      <c r="E42" s="89"/>
      <c r="F42" s="89"/>
      <c r="G42" s="61"/>
      <c r="H42" s="30"/>
    </row>
    <row r="43" spans="2:8" ht="13.5" customHeight="1" x14ac:dyDescent="0.2">
      <c r="B43" s="77" t="s">
        <v>104</v>
      </c>
      <c r="C43" s="89"/>
      <c r="D43" s="89"/>
      <c r="E43" s="89"/>
      <c r="F43" s="89"/>
      <c r="G43" s="61"/>
      <c r="H43" s="30"/>
    </row>
    <row r="44" spans="2:8" ht="13.5" customHeight="1" x14ac:dyDescent="0.2">
      <c r="B44" s="18" t="s">
        <v>32</v>
      </c>
      <c r="C44" s="131"/>
      <c r="D44" s="132"/>
      <c r="E44" s="132"/>
      <c r="F44" s="132"/>
      <c r="G44" s="133"/>
      <c r="H44" s="30"/>
    </row>
    <row r="45" spans="2:8" ht="13.5" customHeight="1" x14ac:dyDescent="0.2">
      <c r="B45" s="18" t="s">
        <v>31</v>
      </c>
      <c r="C45" s="131"/>
      <c r="D45" s="132"/>
      <c r="E45" s="132"/>
      <c r="F45" s="132"/>
      <c r="G45" s="133"/>
      <c r="H45" s="30"/>
    </row>
    <row r="46" spans="2:8" ht="7.15" customHeight="1" x14ac:dyDescent="0.2">
      <c r="B46" s="18"/>
      <c r="C46" s="90"/>
      <c r="D46" s="90"/>
      <c r="E46" s="90"/>
      <c r="F46" s="90"/>
      <c r="G46" s="91"/>
      <c r="H46" s="30"/>
    </row>
    <row r="47" spans="2:8" ht="13.5" customHeight="1" x14ac:dyDescent="0.2">
      <c r="B47" s="76" t="s">
        <v>57</v>
      </c>
      <c r="C47" s="26"/>
      <c r="D47" s="50"/>
      <c r="E47" s="8"/>
      <c r="F47" s="25"/>
      <c r="G47" s="61"/>
      <c r="H47" s="30"/>
    </row>
    <row r="48" spans="2:8" ht="13.5" customHeight="1" x14ac:dyDescent="0.2">
      <c r="B48" s="76" t="s">
        <v>58</v>
      </c>
      <c r="C48" s="26"/>
      <c r="D48" s="50"/>
      <c r="E48" s="8"/>
      <c r="F48" s="25"/>
      <c r="G48" s="61"/>
      <c r="H48" s="30"/>
    </row>
    <row r="49" spans="1:8" x14ac:dyDescent="0.2">
      <c r="B49" s="76" t="s">
        <v>59</v>
      </c>
      <c r="G49" s="61"/>
      <c r="H49" s="30"/>
    </row>
    <row r="50" spans="1:8" ht="13.5" customHeight="1" x14ac:dyDescent="0.2">
      <c r="B50" s="76" t="s">
        <v>60</v>
      </c>
      <c r="C50" s="26"/>
      <c r="D50" s="50"/>
      <c r="E50" s="8"/>
      <c r="F50" s="25"/>
      <c r="G50" s="61"/>
      <c r="H50" s="30"/>
    </row>
    <row r="51" spans="1:8" ht="13.5" customHeight="1" x14ac:dyDescent="0.2">
      <c r="B51" s="76" t="s">
        <v>61</v>
      </c>
      <c r="C51" s="26"/>
      <c r="D51" s="50"/>
      <c r="E51" s="8"/>
      <c r="F51" s="25"/>
      <c r="G51" s="61"/>
      <c r="H51" s="30"/>
    </row>
    <row r="52" spans="1:8" ht="13.5" customHeight="1" x14ac:dyDescent="0.2">
      <c r="B52" s="76" t="s">
        <v>62</v>
      </c>
      <c r="C52" s="26"/>
      <c r="D52" s="50"/>
      <c r="E52" s="8"/>
      <c r="F52" s="25"/>
      <c r="G52" s="61"/>
      <c r="H52" s="30"/>
    </row>
    <row r="53" spans="1:8" ht="13.5" customHeight="1" x14ac:dyDescent="0.2">
      <c r="B53" s="76" t="s">
        <v>63</v>
      </c>
      <c r="C53" s="26"/>
      <c r="D53" s="50"/>
      <c r="E53" s="8"/>
      <c r="F53" s="25"/>
      <c r="G53" s="61"/>
      <c r="H53" s="30"/>
    </row>
    <row r="54" spans="1:8" ht="13.5" customHeight="1" x14ac:dyDescent="0.2">
      <c r="B54" s="76" t="s">
        <v>64</v>
      </c>
      <c r="C54" s="26"/>
      <c r="D54" s="50"/>
      <c r="E54" s="8"/>
      <c r="F54" s="25"/>
      <c r="G54" s="61"/>
      <c r="H54" s="30"/>
    </row>
    <row r="55" spans="1:8" ht="13.5" customHeight="1" x14ac:dyDescent="0.2">
      <c r="B55" s="76" t="s">
        <v>65</v>
      </c>
      <c r="C55" s="26"/>
      <c r="D55" s="50"/>
      <c r="E55" s="8"/>
      <c r="F55" s="25"/>
      <c r="G55" s="61"/>
      <c r="H55" s="30"/>
    </row>
    <row r="56" spans="1:8" ht="13.5" customHeight="1" x14ac:dyDescent="0.2">
      <c r="B56" s="18" t="s">
        <v>32</v>
      </c>
      <c r="C56" s="131"/>
      <c r="D56" s="132"/>
      <c r="E56" s="132"/>
      <c r="F56" s="132"/>
      <c r="G56" s="133"/>
      <c r="H56" s="30"/>
    </row>
    <row r="57" spans="1:8" ht="13.5" customHeight="1" x14ac:dyDescent="0.2">
      <c r="B57" s="18" t="s">
        <v>31</v>
      </c>
      <c r="C57" s="131"/>
      <c r="D57" s="132"/>
      <c r="E57" s="132"/>
      <c r="F57" s="132"/>
      <c r="G57" s="133"/>
      <c r="H57" s="30"/>
    </row>
    <row r="58" spans="1:8" ht="13.5" customHeight="1" x14ac:dyDescent="0.2">
      <c r="B58" s="34"/>
      <c r="C58" s="32"/>
      <c r="D58" s="43"/>
      <c r="E58" s="40"/>
      <c r="F58" s="43"/>
      <c r="G58" s="32"/>
      <c r="H58" s="33"/>
    </row>
    <row r="59" spans="1:8" ht="13.5" customHeight="1" x14ac:dyDescent="0.2">
      <c r="H59" s="85"/>
    </row>
    <row r="60" spans="1:8" ht="14.1" customHeight="1" x14ac:dyDescent="0.2">
      <c r="B60" s="12"/>
      <c r="C60" s="100" t="s">
        <v>89</v>
      </c>
      <c r="D60" s="14"/>
      <c r="E60" s="5"/>
      <c r="F60" s="12"/>
      <c r="G60" s="100" t="s">
        <v>79</v>
      </c>
      <c r="H60" s="83"/>
    </row>
    <row r="61" spans="1:8" ht="6.95" customHeight="1" thickBot="1" x14ac:dyDescent="0.25">
      <c r="B61" s="17"/>
      <c r="C61" s="21"/>
      <c r="D61" s="24"/>
      <c r="E61" s="9"/>
      <c r="F61" s="17"/>
      <c r="G61" s="21"/>
      <c r="H61" s="30"/>
    </row>
    <row r="62" spans="1:8" ht="13.5" customHeight="1" thickBot="1" x14ac:dyDescent="0.25">
      <c r="B62" s="123" t="s">
        <v>112</v>
      </c>
      <c r="C62" s="128"/>
      <c r="D62" s="58"/>
      <c r="E62" s="9"/>
      <c r="F62" s="18" t="s">
        <v>72</v>
      </c>
      <c r="G62" s="126"/>
      <c r="H62" s="30"/>
    </row>
    <row r="63" spans="1:8" s="5" customFormat="1" ht="13.5" customHeight="1" x14ac:dyDescent="0.2">
      <c r="A63" s="16"/>
      <c r="B63" s="18" t="s">
        <v>81</v>
      </c>
      <c r="C63" s="129"/>
      <c r="D63" s="24"/>
      <c r="E63" s="9"/>
      <c r="F63" s="18" t="s">
        <v>73</v>
      </c>
      <c r="G63" s="126"/>
      <c r="H63" s="30"/>
    </row>
    <row r="64" spans="1:8" ht="13.5" customHeight="1" x14ac:dyDescent="0.2">
      <c r="B64" s="18" t="s">
        <v>80</v>
      </c>
      <c r="C64" s="130"/>
      <c r="D64" s="24"/>
      <c r="E64" s="9"/>
      <c r="F64" s="99" t="s">
        <v>74</v>
      </c>
      <c r="G64" s="126"/>
      <c r="H64" s="30"/>
    </row>
    <row r="65" spans="2:8" ht="13.5" customHeight="1" x14ac:dyDescent="0.2">
      <c r="B65" s="18" t="s">
        <v>82</v>
      </c>
      <c r="C65" s="130"/>
      <c r="D65" s="24"/>
      <c r="E65" s="9"/>
      <c r="F65" s="80" t="s">
        <v>75</v>
      </c>
      <c r="G65" s="55"/>
      <c r="H65" s="30"/>
    </row>
    <row r="66" spans="2:8" ht="13.5" customHeight="1" x14ac:dyDescent="0.2">
      <c r="B66" s="18" t="s">
        <v>83</v>
      </c>
      <c r="C66" s="130"/>
      <c r="D66" s="24"/>
      <c r="E66" s="9"/>
      <c r="F66" s="80" t="s">
        <v>76</v>
      </c>
      <c r="G66" s="122"/>
      <c r="H66" s="30"/>
    </row>
    <row r="67" spans="2:8" ht="13.5" customHeight="1" x14ac:dyDescent="0.2">
      <c r="B67" s="18" t="s">
        <v>84</v>
      </c>
      <c r="C67" s="130"/>
      <c r="D67" s="23"/>
      <c r="E67" s="9"/>
      <c r="F67" s="18" t="s">
        <v>77</v>
      </c>
      <c r="G67" s="57"/>
      <c r="H67" s="30"/>
    </row>
    <row r="68" spans="2:8" ht="13.5" customHeight="1" x14ac:dyDescent="0.2">
      <c r="B68" s="18" t="s">
        <v>85</v>
      </c>
      <c r="C68" s="130"/>
      <c r="D68" s="59"/>
      <c r="E68" s="9"/>
      <c r="F68" s="18" t="s">
        <v>78</v>
      </c>
      <c r="G68" s="61"/>
      <c r="H68" s="30"/>
    </row>
    <row r="69" spans="2:8" ht="13.5" customHeight="1" x14ac:dyDescent="0.2">
      <c r="B69" s="18" t="s">
        <v>86</v>
      </c>
      <c r="C69" s="130"/>
      <c r="D69" s="24"/>
      <c r="E69" s="101"/>
      <c r="F69" s="95"/>
      <c r="G69" s="96"/>
      <c r="H69" s="30"/>
    </row>
    <row r="70" spans="2:8" ht="13.5" customHeight="1" x14ac:dyDescent="0.2">
      <c r="B70" s="18" t="s">
        <v>87</v>
      </c>
      <c r="C70" s="130"/>
      <c r="D70" s="22"/>
      <c r="E70" s="9"/>
      <c r="F70" s="18" t="s">
        <v>72</v>
      </c>
      <c r="G70" s="126"/>
      <c r="H70" s="30"/>
    </row>
    <row r="71" spans="2:8" ht="13.5" customHeight="1" x14ac:dyDescent="0.2">
      <c r="B71" s="18" t="s">
        <v>88</v>
      </c>
      <c r="C71" s="130"/>
      <c r="D71" s="24"/>
      <c r="E71" s="9"/>
      <c r="F71" s="18" t="s">
        <v>73</v>
      </c>
      <c r="G71" s="126"/>
      <c r="H71" s="30"/>
    </row>
    <row r="72" spans="2:8" ht="13.5" customHeight="1" x14ac:dyDescent="0.2">
      <c r="B72" s="18" t="s">
        <v>90</v>
      </c>
      <c r="C72" s="122"/>
      <c r="D72" s="24"/>
      <c r="E72" s="9"/>
      <c r="F72" s="99" t="s">
        <v>74</v>
      </c>
      <c r="G72" s="126"/>
      <c r="H72" s="30"/>
    </row>
    <row r="73" spans="2:8" ht="13.5" customHeight="1" thickBot="1" x14ac:dyDescent="0.25">
      <c r="B73" s="18"/>
      <c r="C73" s="96"/>
      <c r="D73" s="60"/>
      <c r="E73" s="9"/>
      <c r="F73" s="80" t="s">
        <v>75</v>
      </c>
      <c r="G73" s="55"/>
      <c r="H73" s="30"/>
    </row>
    <row r="74" spans="2:8" ht="13.5" customHeight="1" thickBot="1" x14ac:dyDescent="0.25">
      <c r="B74" s="123" t="s">
        <v>112</v>
      </c>
      <c r="C74" s="128"/>
      <c r="D74" s="24"/>
      <c r="E74" s="9"/>
      <c r="F74" s="80" t="s">
        <v>76</v>
      </c>
      <c r="G74" s="122"/>
      <c r="H74" s="30"/>
    </row>
    <row r="75" spans="2:8" ht="13.5" customHeight="1" x14ac:dyDescent="0.2">
      <c r="B75" s="18" t="s">
        <v>81</v>
      </c>
      <c r="C75" s="129"/>
      <c r="D75" s="102"/>
      <c r="E75" s="9"/>
      <c r="F75" s="18" t="s">
        <v>77</v>
      </c>
      <c r="G75" s="57"/>
      <c r="H75" s="30"/>
    </row>
    <row r="76" spans="2:8" ht="13.5" customHeight="1" x14ac:dyDescent="0.2">
      <c r="B76" s="18" t="s">
        <v>80</v>
      </c>
      <c r="C76" s="130"/>
      <c r="D76" s="102"/>
      <c r="E76" s="9"/>
      <c r="F76" s="18" t="s">
        <v>78</v>
      </c>
      <c r="G76" s="61"/>
      <c r="H76" s="30"/>
    </row>
    <row r="77" spans="2:8" ht="13.5" customHeight="1" x14ac:dyDescent="0.2">
      <c r="B77" s="18" t="s">
        <v>82</v>
      </c>
      <c r="C77" s="130"/>
      <c r="D77" s="102"/>
      <c r="E77" s="101"/>
      <c r="F77" s="95"/>
      <c r="G77" s="96"/>
      <c r="H77" s="30"/>
    </row>
    <row r="78" spans="2:8" ht="13.5" customHeight="1" x14ac:dyDescent="0.2">
      <c r="B78" s="18" t="s">
        <v>83</v>
      </c>
      <c r="C78" s="130"/>
      <c r="D78" s="102"/>
      <c r="E78" s="9"/>
      <c r="F78" s="18" t="s">
        <v>72</v>
      </c>
      <c r="G78" s="126"/>
      <c r="H78" s="30"/>
    </row>
    <row r="79" spans="2:8" ht="13.5" customHeight="1" x14ac:dyDescent="0.2">
      <c r="B79" s="18" t="s">
        <v>84</v>
      </c>
      <c r="C79" s="130"/>
      <c r="D79" s="102"/>
      <c r="E79" s="9"/>
      <c r="F79" s="18" t="s">
        <v>73</v>
      </c>
      <c r="G79" s="126"/>
      <c r="H79" s="30"/>
    </row>
    <row r="80" spans="2:8" ht="13.5" customHeight="1" x14ac:dyDescent="0.2">
      <c r="B80" s="18" t="s">
        <v>85</v>
      </c>
      <c r="C80" s="130"/>
      <c r="D80" s="102"/>
      <c r="E80" s="9"/>
      <c r="F80" s="99" t="s">
        <v>74</v>
      </c>
      <c r="G80" s="126"/>
      <c r="H80" s="30"/>
    </row>
    <row r="81" spans="2:9" ht="13.5" customHeight="1" x14ac:dyDescent="0.2">
      <c r="B81" s="18" t="s">
        <v>86</v>
      </c>
      <c r="C81" s="130"/>
      <c r="D81" s="102"/>
      <c r="E81" s="9"/>
      <c r="F81" s="80" t="s">
        <v>75</v>
      </c>
      <c r="G81" s="55"/>
      <c r="H81" s="30"/>
    </row>
    <row r="82" spans="2:9" ht="13.5" customHeight="1" x14ac:dyDescent="0.2">
      <c r="B82" s="18" t="s">
        <v>87</v>
      </c>
      <c r="C82" s="130"/>
      <c r="D82" s="102"/>
      <c r="E82" s="9"/>
      <c r="F82" s="80" t="s">
        <v>76</v>
      </c>
      <c r="G82" s="122"/>
      <c r="H82" s="30"/>
    </row>
    <row r="83" spans="2:9" ht="13.5" customHeight="1" x14ac:dyDescent="0.2">
      <c r="B83" s="18" t="s">
        <v>88</v>
      </c>
      <c r="C83" s="130"/>
      <c r="D83" s="102"/>
      <c r="E83" s="9"/>
      <c r="F83" s="18" t="s">
        <v>77</v>
      </c>
      <c r="G83" s="57"/>
      <c r="H83" s="30"/>
    </row>
    <row r="84" spans="2:9" ht="13.5" customHeight="1" x14ac:dyDescent="0.2">
      <c r="B84" s="18" t="s">
        <v>90</v>
      </c>
      <c r="C84" s="122"/>
      <c r="D84" s="102"/>
      <c r="E84" s="9"/>
      <c r="F84" s="18" t="s">
        <v>78</v>
      </c>
      <c r="G84" s="61"/>
      <c r="H84" s="30"/>
    </row>
    <row r="85" spans="2:9" ht="7.5" customHeight="1" x14ac:dyDescent="0.2">
      <c r="B85" s="72"/>
      <c r="C85" s="124"/>
      <c r="D85" s="98"/>
      <c r="E85" s="64"/>
      <c r="F85" s="97"/>
      <c r="G85" s="64"/>
      <c r="H85" s="33"/>
    </row>
    <row r="86" spans="2:9" ht="13.5" customHeight="1" x14ac:dyDescent="0.2">
      <c r="B86" s="62"/>
      <c r="C86" s="25"/>
      <c r="D86" s="39"/>
      <c r="E86" s="39"/>
      <c r="F86" s="25"/>
      <c r="G86" s="71"/>
      <c r="H86" s="32"/>
    </row>
    <row r="87" spans="2:9" ht="13.5" customHeight="1" x14ac:dyDescent="0.2">
      <c r="B87" s="105" t="s">
        <v>94</v>
      </c>
      <c r="C87" s="106"/>
      <c r="D87" s="106"/>
      <c r="E87" s="106"/>
      <c r="F87" s="106"/>
      <c r="G87" s="106"/>
      <c r="H87" s="13"/>
    </row>
    <row r="88" spans="2:9" ht="13.5" customHeight="1" x14ac:dyDescent="0.2">
      <c r="B88" s="112"/>
      <c r="C88" s="112"/>
      <c r="D88" s="112"/>
      <c r="E88" s="112"/>
      <c r="F88" s="112"/>
      <c r="G88" s="113"/>
      <c r="H88" s="30"/>
    </row>
    <row r="89" spans="2:9" ht="13.5" customHeight="1" x14ac:dyDescent="0.2">
      <c r="B89" s="112"/>
      <c r="C89" s="112"/>
      <c r="D89" s="112"/>
      <c r="E89" s="112"/>
      <c r="F89" s="112"/>
      <c r="G89" s="113"/>
      <c r="H89" s="30"/>
    </row>
    <row r="90" spans="2:9" ht="13.5" customHeight="1" x14ac:dyDescent="0.2">
      <c r="B90" s="112"/>
      <c r="C90" s="112"/>
      <c r="D90" s="112"/>
      <c r="E90" s="112"/>
      <c r="F90" s="112"/>
      <c r="G90" s="113"/>
      <c r="H90" s="30"/>
      <c r="I90" s="3"/>
    </row>
    <row r="91" spans="2:9" ht="14.1" customHeight="1" x14ac:dyDescent="0.2">
      <c r="B91" s="62"/>
      <c r="C91" s="25"/>
      <c r="D91" s="39"/>
      <c r="E91" s="39"/>
      <c r="F91" s="25"/>
      <c r="G91" s="63"/>
      <c r="H91" s="30"/>
    </row>
    <row r="92" spans="2:9" ht="14.1" customHeight="1" x14ac:dyDescent="0.2">
      <c r="B92" s="62"/>
      <c r="C92" s="114"/>
      <c r="D92" s="115"/>
      <c r="E92" s="16"/>
      <c r="F92" s="116"/>
      <c r="G92" s="114"/>
      <c r="H92" s="30"/>
    </row>
    <row r="93" spans="2:9" ht="14.1" customHeight="1" x14ac:dyDescent="0.2">
      <c r="B93" s="109"/>
      <c r="C93" s="109"/>
      <c r="D93" s="110"/>
      <c r="E93" s="109"/>
      <c r="F93" s="109"/>
      <c r="G93" s="109"/>
      <c r="H93" s="30"/>
    </row>
    <row r="94" spans="2:9" ht="13.5" customHeight="1" x14ac:dyDescent="0.2">
      <c r="B94" s="93"/>
      <c r="C94" s="117"/>
      <c r="D94" s="111"/>
      <c r="E94" s="109"/>
      <c r="F94" s="94"/>
      <c r="G94" s="117"/>
      <c r="H94" s="84"/>
    </row>
    <row r="95" spans="2:9" ht="13.5" customHeight="1" x14ac:dyDescent="0.2">
      <c r="B95" s="93"/>
      <c r="C95" s="117"/>
      <c r="D95" s="110"/>
      <c r="E95" s="109"/>
      <c r="F95" s="93"/>
      <c r="G95" s="117"/>
      <c r="H95" s="30"/>
      <c r="I95" s="3"/>
    </row>
    <row r="96" spans="2:9" ht="13.5" customHeight="1" x14ac:dyDescent="0.2">
      <c r="B96" s="93"/>
      <c r="C96" s="117"/>
      <c r="D96" s="110"/>
      <c r="E96" s="109"/>
      <c r="F96" s="87"/>
      <c r="G96" s="118"/>
      <c r="H96" s="30"/>
      <c r="I96" s="3"/>
    </row>
    <row r="97" spans="1:10" s="5" customFormat="1" ht="13.5" customHeight="1" x14ac:dyDescent="0.2">
      <c r="A97" s="16"/>
      <c r="B97" s="93"/>
      <c r="C97" s="117"/>
      <c r="D97" s="110"/>
      <c r="E97" s="109"/>
      <c r="F97" s="87"/>
      <c r="G97" s="118"/>
      <c r="H97" s="30"/>
    </row>
    <row r="98" spans="1:10" ht="13.5" customHeight="1" x14ac:dyDescent="0.2">
      <c r="B98" s="93"/>
      <c r="C98" s="117"/>
      <c r="D98" s="110"/>
      <c r="E98" s="109"/>
      <c r="F98" s="87"/>
      <c r="G98" s="118"/>
      <c r="H98" s="30"/>
    </row>
    <row r="99" spans="1:10" ht="13.5" customHeight="1" x14ac:dyDescent="0.2">
      <c r="B99" s="93"/>
      <c r="C99" s="117"/>
      <c r="D99" s="110"/>
      <c r="E99" s="109"/>
      <c r="F99" s="87"/>
      <c r="G99" s="87"/>
      <c r="H99" s="30"/>
    </row>
    <row r="100" spans="1:10" ht="13.5" customHeight="1" x14ac:dyDescent="0.2">
      <c r="B100" s="93"/>
      <c r="C100" s="117"/>
      <c r="D100" s="110"/>
      <c r="E100" s="109"/>
      <c r="F100" s="93"/>
      <c r="G100" s="117"/>
      <c r="H100" s="30"/>
    </row>
    <row r="101" spans="1:10" ht="13.5" customHeight="1" x14ac:dyDescent="0.2">
      <c r="B101" s="93"/>
      <c r="C101" s="117"/>
      <c r="D101" s="110"/>
      <c r="E101" s="109"/>
      <c r="F101" s="93"/>
      <c r="G101" s="117"/>
      <c r="H101" s="30"/>
    </row>
    <row r="102" spans="1:10" ht="13.5" customHeight="1" x14ac:dyDescent="0.2">
      <c r="B102" s="93"/>
      <c r="C102" s="117"/>
      <c r="D102" s="110"/>
      <c r="E102" s="109"/>
      <c r="F102" s="93"/>
      <c r="G102" s="117"/>
      <c r="H102" s="30"/>
    </row>
    <row r="103" spans="1:10" ht="13.5" customHeight="1" x14ac:dyDescent="0.2">
      <c r="B103" s="62"/>
      <c r="C103" s="25"/>
      <c r="D103" s="39"/>
      <c r="E103" s="39"/>
      <c r="F103" s="25"/>
      <c r="G103" s="63"/>
      <c r="H103" s="30"/>
      <c r="J103" s="93"/>
    </row>
    <row r="104" spans="1:10" ht="13.5" customHeight="1" x14ac:dyDescent="0.2">
      <c r="B104" s="107" t="s">
        <v>20</v>
      </c>
      <c r="C104" s="108"/>
      <c r="D104" s="108"/>
      <c r="E104" s="108"/>
      <c r="F104" s="108"/>
      <c r="G104" s="108"/>
      <c r="H104" s="42"/>
      <c r="J104" s="3"/>
    </row>
    <row r="105" spans="1:10" ht="7.15" customHeight="1" x14ac:dyDescent="0.2">
      <c r="B105" s="36"/>
      <c r="C105" s="37"/>
      <c r="D105" s="37"/>
      <c r="E105" s="37"/>
      <c r="F105" s="37"/>
      <c r="G105" s="85"/>
      <c r="H105" s="30"/>
      <c r="J105" s="3"/>
    </row>
    <row r="106" spans="1:10" ht="13.5" customHeight="1" x14ac:dyDescent="0.2">
      <c r="B106" s="18" t="s">
        <v>26</v>
      </c>
      <c r="D106" s="39"/>
      <c r="E106" s="39"/>
      <c r="F106" s="38"/>
      <c r="G106" s="56"/>
      <c r="H106" s="30"/>
      <c r="J106" s="3"/>
    </row>
    <row r="107" spans="1:10" ht="13.5" customHeight="1" x14ac:dyDescent="0.2">
      <c r="B107" s="18" t="s">
        <v>107</v>
      </c>
      <c r="D107" s="39"/>
      <c r="E107" s="39"/>
      <c r="F107" s="38"/>
      <c r="G107" s="126"/>
      <c r="H107" s="30"/>
      <c r="J107" s="3"/>
    </row>
    <row r="108" spans="1:10" ht="13.5" customHeight="1" x14ac:dyDescent="0.2">
      <c r="B108" s="18" t="s">
        <v>16</v>
      </c>
      <c r="D108" s="39"/>
      <c r="E108" s="39"/>
      <c r="F108" s="38"/>
      <c r="G108" s="126"/>
      <c r="H108" s="30"/>
      <c r="J108" s="3"/>
    </row>
    <row r="109" spans="1:10" ht="13.5" customHeight="1" x14ac:dyDescent="0.2">
      <c r="B109" s="20"/>
      <c r="C109" s="43"/>
      <c r="D109" s="40"/>
      <c r="E109" s="40"/>
      <c r="F109" s="43"/>
      <c r="G109" s="41"/>
      <c r="H109" s="44"/>
      <c r="J109" s="3"/>
    </row>
    <row r="110" spans="1:10" ht="13.5" customHeight="1" x14ac:dyDescent="0.2">
      <c r="C110" s="92"/>
      <c r="D110" s="92"/>
      <c r="E110" s="92"/>
      <c r="F110" s="92"/>
      <c r="H110" s="92"/>
      <c r="J110" s="3"/>
    </row>
    <row r="111" spans="1:10" ht="14.1" customHeight="1" x14ac:dyDescent="0.2">
      <c r="J111" s="3"/>
    </row>
    <row r="112" spans="1:10" ht="7.15" customHeight="1" x14ac:dyDescent="0.2">
      <c r="J112" s="3"/>
    </row>
    <row r="113" spans="10:10" ht="14.1" customHeight="1" x14ac:dyDescent="0.2">
      <c r="J113" s="3"/>
    </row>
    <row r="114" spans="10:10" ht="14.1" customHeight="1" x14ac:dyDescent="0.2">
      <c r="J114" s="3"/>
    </row>
    <row r="115" spans="10:10" x14ac:dyDescent="0.2">
      <c r="J115" s="3"/>
    </row>
    <row r="116" spans="10:10" x14ac:dyDescent="0.2">
      <c r="J116" s="3"/>
    </row>
  </sheetData>
  <mergeCells count="12">
    <mergeCell ref="B2:G2"/>
    <mergeCell ref="B20:C20"/>
    <mergeCell ref="B21:C21"/>
    <mergeCell ref="B22:C22"/>
    <mergeCell ref="F19:G19"/>
    <mergeCell ref="F20:G20"/>
    <mergeCell ref="C56:G56"/>
    <mergeCell ref="C57:G57"/>
    <mergeCell ref="C44:G44"/>
    <mergeCell ref="C45:G45"/>
    <mergeCell ref="C36:G36"/>
    <mergeCell ref="C37:G37"/>
  </mergeCells>
  <phoneticPr fontId="0" type="noConversion"/>
  <dataValidations xWindow="1880" yWindow="1076" count="56">
    <dataValidation type="whole" showInputMessage="1" showErrorMessage="1" errorTitle="Invalid Data" error="This is a required field. " sqref="O13 O72" xr:uid="{00000000-0002-0000-0000-000000000000}">
      <formula1>1</formula1>
      <formula2>100</formula2>
    </dataValidation>
    <dataValidation type="textLength" operator="greaterThan" showInputMessage="1" showErrorMessage="1" errorTitle="Data Required" error="This data field cannot be left blank." promptTitle="Tip" prompt="Type full business name, even if it does not fit." sqref="C7" xr:uid="{00000000-0002-0000-0000-000005000000}">
      <formula1>3</formula1>
    </dataValidation>
    <dataValidation operator="greaterThan" showInputMessage="1" showErrorMessage="1" errorTitle="Invalid Data" error="Enter your 7-digit USDOT #, or your 6-digit MC Docket #.  _x000a_No extra characters please." promptTitle="Tip" prompt="Please list all owners whether or not they are active in operations." sqref="C8" xr:uid="{00000000-0002-0000-0000-000006000000}"/>
    <dataValidation type="list" showInputMessage="1" showErrorMessage="1" errorTitle="Invalid Data" error="You must select your answer from the drop-down menu.  Click the down-arrow button to the right." promptTitle="Tip" prompt="Select your answer from the drop-down menu.  Click the down-arrow button to the right." sqref="G96 F88:F90 G98" xr:uid="{00000000-0002-0000-0000-000008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Select your answer from the drop-down menu.  Click the down-arrow button to the right." sqref="G106" xr:uid="{00000000-0002-0000-0000-000014000000}">
      <formula1>Agree</formula1>
    </dataValidation>
    <dataValidation type="textLength" operator="greaterThanOrEqual" showInputMessage="1" showErrorMessage="1" errorTitle="Invalid Data" error="Left blank. Type &quot;0&quot; if none." promptTitle="Tip" prompt="Enter the number of owners/exec. officers and their total combined estimated annual payroll." sqref="C63 C75" xr:uid="{00000000-0002-0000-0000-000015000000}">
      <formula1>1</formula1>
    </dataValidation>
    <dataValidation showInputMessage="1" showErrorMessage="1" errorTitle="Invalid Data" error="Please enter a number to show how many accidents a driver can show on the MVR and still qualify for work." prompt="Give the total number of employees and total payroll from the rows above." sqref="C72 C84" xr:uid="{00000000-0002-0000-0000-00001B000000}"/>
    <dataValidation type="list" showInputMessage="1" showErrorMessage="1" errorTitle="Invalid Data" error="You must select your answer from the drop-down menu.  Click the down-arrow button to the right." promptTitle="Tip" prompt="If &quot;Yes&quot;, give details on row 44 below._x000a__x000a_Select your answer from the drop-down menu.  Click the down-arrow button to the right." sqref="G39:G40 G42:G43" xr:uid="{00000000-0002-0000-0000-00001E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The ability to choose work is a hallmark of independence._x000a__x000a_Select your answer from the drop-down menu.  Click the down-arrow button to the right." sqref="G41" xr:uid="{00000000-0002-0000-0000-000021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If &quot;Yes&quot;, give details on row 36 below._x000a__x000a_Select your answer from the drop-down menu.  Click the down-arrow button to the right." sqref="G35 G27:G33" xr:uid="{00000000-0002-0000-0000-000026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If &quot;Yes&quot;, give details on row 56 below._x000a__x000a_Select your answer from the drop-down menu.  Click the down-arrow button to the right." sqref="G47:G51 G53:G55" xr:uid="{00000000-0002-0000-0000-00002A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Requiring training and providing training are not the same. Setting contract standards for drivers to meet independently is preferable._x000a__x000a_Select your answer from the drop-down menu.  Click the down-arrow button to the right." sqref="G29:G35" xr:uid="{00000000-0002-0000-0000-00002D000000}">
      <formula1>YesNo</formula1>
    </dataValidation>
    <dataValidation operator="greaterThanOrEqual" showInputMessage="1" showErrorMessage="1" errorTitle="Invalid Data" error="This field should not be left blank.  If none, type &quot;0&quot;." promptTitle="Tip" prompt="Provide your estimated revenues for the previous 12 months.  " sqref="G12" xr:uid="{A755DEDB-8266-4F89-80AB-2513B4BA5F92}"/>
    <dataValidation type="whole" operator="greaterThanOrEqual" showInputMessage="1" showErrorMessage="1" errorTitle="Invalid Data" error="Left blank or else type a number - 1 or greater." promptTitle="Tip" prompt="Include office locations (incl. home offices), warehouse/dock locations, and any other locations your business owns or leases." sqref="G8" xr:uid="{085FE250-5328-424F-850A-5A5FFE870213}">
      <formula1>1</formula1>
    </dataValidation>
    <dataValidation type="decimal" operator="greaterThanOrEqual" allowBlank="1" showInputMessage="1" showErrorMessage="1" errorTitle="Invalid Data" error="Left blank or else type a number - 0 or greater" promptTitle="Tip" prompt="Enter number showing how many years your business has._x000a_Use &quot;0&quot; if you are just starting out." sqref="G7" xr:uid="{CB4A8D38-2F41-437C-9094-BEE3BC5BFAAD}">
      <formula1>0</formula1>
    </dataValidation>
    <dataValidation type="whole" operator="greaterThanOrEqual" showInputMessage="1" showErrorMessage="1" errorTitle="Invalid Data" error="This field should not be left blank.  If you are a sole proprietor use your SS#." promptTitle="Tip" prompt="If you are a sole proprietor, this would be your SS#." sqref="G11" xr:uid="{FCBD5199-3CE0-402A-885F-E25D3623CAA2}">
      <formula1>1</formula1>
    </dataValidation>
    <dataValidation type="list" showInputMessage="1" showErrorMessage="1" errorTitle="Invalid Data" error="You must select your answer from the drop-down menu.  Click the down-arrow button to the right." promptTitle="Tip" prompt="Select your answer from the drop-down menu.  Click the down-arrow button to the right." sqref="G94:G95 C100:C102 G100:G102" xr:uid="{80F954AD-F330-4A32-8DDE-B2AB73F793F4}">
      <formula1>Interest</formula1>
    </dataValidation>
    <dataValidation type="list" showInputMessage="1" showErrorMessage="1" errorTitle="Invalid Data" error="You must select your answer from the drop-down menu.  Click the down-arrow button to the right." promptTitle="Tip" prompt="Such as Occupational Accident, Cargo, General Liability, Auto, etc.  _x000a_Select your answer from the drop-down menu.  Click the down-arrow button to the right." sqref="C94" xr:uid="{170AA565-9F81-4884-9EDD-2643B49A66A7}">
      <formula1>Interest</formula1>
    </dataValidation>
    <dataValidation type="list" showInputMessage="1" showErrorMessage="1" errorTitle="Invalid Data" error="You must select your answer from the drop-down menu.  Click the down-arrow button to the right." promptTitle="Tip" prompt="Such as HIPAA, Bloodborne Pathogens, FWA, Appliance installaton, Furniture assembly, Safe food handling, Dangerous Goods handling, etc.  _x000a_Select your answer from the drop-down menu.  Click the down-arrow button to the right." sqref="C95" xr:uid="{FF8E5F77-FD34-4C5D-92E7-EA11269D72D3}">
      <formula1>Interest</formula1>
    </dataValidation>
    <dataValidation type="list" showInputMessage="1" showErrorMessage="1" errorTitle="Invalid Data" error="You must select your answer from the drop-down menu.  Click the down-arrow button to the right." promptTitle="Tip" prompt="Such as the fundamentals of running your own business, customer focus, time/work habits, and interpersonal skills.  _x000a_Select your answer from the drop-down menu.  Click the down-arrow button to the right." sqref="C98" xr:uid="{A7B922E3-8D16-4212-AD88-A07871EBEB94}">
      <formula1>Interest</formula1>
    </dataValidation>
    <dataValidation type="list" showInputMessage="1" showErrorMessage="1" errorTitle="Invalid Data" error="You must select your answer from the drop-down menu.  Click the down-arrow button to the right." promptTitle="Tip" prompt="Use for Veteran Refresher training as well.  _x000a_Select your answer from the drop-down menu.  Click the down-arrow button to the right." sqref="C99" xr:uid="{9A573D76-1084-47AF-85C5-A12AFBAC7076}">
      <formula1>Interest</formula1>
    </dataValidation>
    <dataValidation allowBlank="1" showInputMessage="1" showErrorMessage="1" promptTitle="Tip" sqref="B97" xr:uid="{3B03D43B-E126-48FB-B4D9-DFC76CD99EA6}"/>
    <dataValidation type="list" showInputMessage="1" showErrorMessage="1" errorTitle="Invalid Data" error="You must select your answer from the drop-down menu.  Click the down-arrow button to the right." promptTitle="Tip" prompt="Prevent accidents to lower insurance and other costs.  Select your answer from the drop-down menu.  Click the down-arrow button to the right." sqref="C96" xr:uid="{2D445405-C0FE-4383-9E7F-AAAF07714994}">
      <formula1>Interest</formula1>
    </dataValidation>
    <dataValidation type="list" showInputMessage="1" showErrorMessage="1" errorTitle="Invalid Data" error="You must select your answer from the drop-down menu.  Click the down-arrow button to the right." promptTitle="Tip" prompt="Prevent accidents to lower insurance and other costs.  Select your answer from the drop-down menu.  Click the down-arrow button to the right.  Select your answer from the drop-down menu.  Click the down-arrow button to the right." sqref="C97" xr:uid="{9DDAE47C-2158-4C02-823F-ED283C0A3B63}">
      <formula1>Interest</formula1>
    </dataValidation>
    <dataValidation type="list" showInputMessage="1" showErrorMessage="1" errorTitle="Invalid Data" error="You must select your answer from the drop-down menu.  Click the down-arrow button to the right." promptTitle="Tip" prompt="Applications and enrollment forms are typically associated with employment relationships, though there are legitimate ways to gather data from independent vendors._x000a__x000a_Select your answer from the drop-down menu.  Click the down-arrow button to the right." sqref="G54:G55" xr:uid="{00000000-0002-0000-0000-000020000000}">
      <formula1>YesNo</formula1>
    </dataValidation>
    <dataValidation type="textLength" operator="greaterThanOrEqual" showInputMessage="1" showErrorMessage="1" errorTitle="Invalid Data" error="Left blank or too short - add more text." promptTitle="Tip" prompt="The person should be a principal, partner, or officer." sqref="C16" xr:uid="{9FF1CFD1-9179-453E-8F20-0F49C3EB03C8}">
      <formula1>6</formula1>
    </dataValidation>
    <dataValidation allowBlank="1" showInputMessage="1" showErrorMessage="1" promptTitle="Tip" prompt="Indicate the _x000a_function of each entity and any differences in ownership." sqref="B20:C20" xr:uid="{B3EDDD42-F95A-481B-8561-88E4BDF187E4}"/>
    <dataValidation type="date" operator="greaterThanOrEqual" showInputMessage="1" showErrorMessage="1" errorTitle="Invalid Data" error="Select a date that is not in the past." promptTitle="Tip" prompt="Select you wish insurance to begin.  Must be a future date." sqref="G6" xr:uid="{54AB64D3-73AA-45C4-AC2C-31E42FACF4CB}">
      <formula1>44927</formula1>
    </dataValidation>
    <dataValidation operator="greaterThan" showInputMessage="1" showErrorMessage="1" errorTitle="Invalid Data" error="This field should not be left blank. Estimate conservatively your gross sales for the coming year." promptTitle="Tip" prompt="Provide your estimated revenues for the coming 12 months.  " sqref="G13" xr:uid="{234E6DDB-FA3B-4B25-9E18-35E01A293AD7}"/>
    <dataValidation type="list" showInputMessage="1" showErrorMessage="1" errorTitle="Invalid Data" error="You must select your answer from the drop-down menu.  Click the down-arrow button to the right." promptTitle="Tip" prompt="If &quot;Yes&quot;, give details on row 36 below and send a copy of your program._x000a__x000a_Select your answer from the drop-down menu.  Click the down-arrow button to the right." sqref="G34" xr:uid="{0B557247-2967-49B1-9FDF-6EE7CBD2DAD6}">
      <formula1>YesNo</formula1>
    </dataValidation>
    <dataValidation allowBlank="1" showInputMessage="1" showErrorMessage="1" promptTitle="Tip" prompt="Use this space to give details on any &quot;Yes&quot; answers above." sqref="C36:G36 C44:G44 C56:G56" xr:uid="{2200861D-11FD-4E1E-A8BB-58F7068835CE}"/>
    <dataValidation type="list" showInputMessage="1" showErrorMessage="1" errorTitle="Invalid Data" error="You must select your answer from the drop-down menu.  Click the down-arrow button to the right." promptTitle="Tip" prompt="This could include an Employee Leasing firm or PEO, or even a customer.  If &quot;Yes&quot;, give details on row 56 below._x000a__x000a_Select your answer from the drop-down menu.  Click the down-arrow button to the right." sqref="G52" xr:uid="{650415A8-7C99-480C-B499-F925F7F09E98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This could mean an employee leasing firm or PEO, or even a customer.  If &quot;Yes&quot;, give details on row 56 below._x000a__x000a_Select your answer from the drop-down menu.  Click the down-arrow button to the right." sqref="G52" xr:uid="{FDC57D93-1547-4622-A640-0B5D3FF3E874}">
      <formula1>YesNo</formula1>
    </dataValidation>
    <dataValidation type="textLength" operator="greaterThanOrEqual" showInputMessage="1" showErrorMessage="1" errorTitle="Invalid Data" error="Too short.  Enter more characters." sqref="G62 G70 G78" xr:uid="{AB9A2742-CC6C-4A76-84E0-BD7090CBE6C4}">
      <formula1>5</formula1>
    </dataValidation>
    <dataValidation type="textLength" operator="greaterThanOrEqual" allowBlank="1" showInputMessage="1" showErrorMessage="1" errorTitle="Invalid Data" error="Too short.  Enter more characters." sqref="G63 G71 G79" xr:uid="{4326AC01-1F0F-4956-B503-3D273C4B1465}">
      <formula1>2</formula1>
    </dataValidation>
    <dataValidation type="textLength" operator="greaterThanOrEqual" showInputMessage="1" showErrorMessage="1" errorTitle="Invalid Data" error="Too short.  Enter more characters." sqref="G64 G72 G80" xr:uid="{26918DE1-47E1-47FA-9E90-9018E6CA5D39}">
      <formula1>3</formula1>
    </dataValidation>
    <dataValidation type="decimal" showInputMessage="1" showErrorMessage="1" errorTitle="Invalid Data" error="Enter a number between 0 and 100" promptTitle="Tip" prompt="If none, enter &quot;0&quot;." sqref="G65 G73 G81" xr:uid="{915E7E60-E7E5-4F0D-9324-82A9821C967D}">
      <formula1>0</formula1>
      <formula2>1</formula2>
    </dataValidation>
    <dataValidation type="whole" operator="greaterThanOrEqual" allowBlank="1" showInputMessage="1" showErrorMessage="1" errorTitle="Invalid Data" error="Compensation must be at least $1,000." promptTitle="Tip" prompt="If none, enter &quot;0&quot;." sqref="G66 G74 G82" xr:uid="{95BA043D-1074-43D3-8F22-245AF7D298F4}">
      <formula1>1000</formula1>
    </dataValidation>
    <dataValidation type="date" operator="lessThanOrEqual" showInputMessage="1" showErrorMessage="1" errorTitle="Invalid Data" error="Select a valid birth date.  Must be 21 or older." promptTitle="Tip" prompt="Select you wish insurance to begin.  Must be a future date." sqref="G67 G75:G76 G83:G84" xr:uid="{71396591-A7EF-4642-8E0A-7A7F95D211EF}">
      <formula1>44927</formula1>
    </dataValidation>
    <dataValidation type="textLength" operator="greaterThanOrEqual" showInputMessage="1" showErrorMessage="1" errorTitle="Invalid Data" error="Left blank. Type &quot;0&quot; if none." promptTitle="Tip" prompt="Enter the number of outside salespeople and their total combined estimated annual payroll." sqref="C64 C76" xr:uid="{C020D46F-AA9E-4F8C-A9E2-39DCABC16848}">
      <formula1>1</formula1>
    </dataValidation>
    <dataValidation type="textLength" operator="greaterThanOrEqual" showInputMessage="1" showErrorMessage="1" errorTitle="Invalid Data" error="Left blank. Type &quot;0&quot; if none." promptTitle="Tip" prompt="Enter the number of administrative/clerical workers and their total combined estimated annual payroll." sqref="C65 C77" xr:uid="{68B66DC6-6F11-480C-ACD4-0FC1E6B236EB}">
      <formula1>1</formula1>
    </dataValidation>
    <dataValidation type="textLength" operator="greaterThanOrEqual" showInputMessage="1" showErrorMessage="1" errorTitle="Invalid Data" error="Left blank. Type &quot;0&quot; if none." promptTitle="Tip" prompt="Enter the number of warehouse/terminal workers and their total combined estimated annual payroll.  _x000a__x000a_ANYONE who spends time on a loading dock or storage area should be listed under this category." sqref="C66 C78" xr:uid="{43B25975-789E-478F-B714-9E55DB289DAE}">
      <formula1>1</formula1>
    </dataValidation>
    <dataValidation type="textLength" operator="greaterThanOrEqual" showInputMessage="1" showErrorMessage="1" errorTitle="Invalid Data" error="Left blank. Type &quot;0&quot; if none." promptTitle="Tip" prompt="Enter the number of garage/mechanic workers and their total combined estimated annual payroll." sqref="C67 C79" xr:uid="{933F06FE-27D5-4223-B017-EFAD9308D4AD}">
      <formula1>1</formula1>
    </dataValidation>
    <dataValidation type="textLength" operator="greaterThanOrEqual" showInputMessage="1" showErrorMessage="1" errorTitle="Invalid Data" error="Left blank. Type &quot;0&quot; if none." promptTitle="Tip" prompt="Enter the number of workers stationed at locations owned by others (customers) and their total combined estimated annual payroll._x000a__x000a_Briefly describe their duties." sqref="C68 C80" xr:uid="{0037F5E3-EE24-4A1F-936B-C376B0E1E7A5}">
      <formula1>1</formula1>
    </dataValidation>
    <dataValidation type="textLength" operator="greaterThanOrEqual" showInputMessage="1" showErrorMessage="1" errorTitle="Invalid Data" error="Left blank. Type &quot;0&quot; if none." promptTitle="Tip" prompt="Enter the number of foot or bike couriers and their total combined estimated annual payroll." sqref="C69 C81" xr:uid="{8ECE054C-359F-4BBA-A7EE-4883754E26BD}">
      <formula1>1</formula1>
    </dataValidation>
    <dataValidation type="textLength" operator="greaterThanOrEqual" showInputMessage="1" showErrorMessage="1" errorTitle="Invalid Data" error="Left blank. Type &quot;0&quot; if none." promptTitle="Tip" prompt="Enter the number of employee drivers and their total combined estimated annual payroll." sqref="C70 C82" xr:uid="{AE059ED0-2BEF-4F47-9B92-0DAD8C5ACCC3}">
      <formula1>1</formula1>
    </dataValidation>
    <dataValidation type="textLength" operator="greaterThanOrEqual" showInputMessage="1" showErrorMessage="1" errorTitle="Invalid Data" error="Left blank. Type &quot;0&quot; if none." promptTitle="Tip" prompt="Enter the number of other employees, their duties, and their total combined estimated annual payroll." sqref="C71 C83" xr:uid="{DC060408-4EBC-49B3-AB92-46C229B7127B}">
      <formula1>1</formula1>
    </dataValidation>
    <dataValidation type="textLength" operator="greaterThanOrEqual" allowBlank="1" showInputMessage="1" showErrorMessage="1" errorTitle="Invalid Response" error="Left blank or too short - add more text." sqref="G108" xr:uid="{C725322F-4EAE-40F1-B2C4-50D7FCC8081A}">
      <formula1>6</formula1>
    </dataValidation>
    <dataValidation operator="greaterThan" showInputMessage="1" showErrorMessage="1" errorTitle="Invalid Data" error="Left blank or too short - add more text." promptTitle="Tip" prompt="The person should be a principal, partner, or officer." sqref="G107" xr:uid="{CB9FB397-010C-4EEF-8844-00E7C2557ADC}"/>
    <dataValidation type="textLength" operator="greaterThanOrEqual" allowBlank="1" showInputMessage="1" showErrorMessage="1" errorTitle="Invalid data" error="Left blank or too short - add more text." sqref="C17" xr:uid="{50BB334D-1BBE-485F-856B-D38D03067656}">
      <formula1>8</formula1>
    </dataValidation>
    <dataValidation type="textLength" operator="greaterThanOrEqual" showInputMessage="1" showErrorMessage="1" errorTitle="Invalid Data" error="Left blank or too short - add more text." sqref="C18" xr:uid="{D100129A-8AC2-4722-9E08-BC49C2CA366E}">
      <formula1>2</formula1>
    </dataValidation>
    <dataValidation type="textLength" operator="greaterThanOrEqual" showInputMessage="1" showErrorMessage="1" errorTitle="Invalid Data" error="Left blank or too short - add more text." sqref="C10:C11 C13:C14" xr:uid="{98AF3700-05E7-4965-B3CD-8B520602D736}">
      <formula1>6</formula1>
    </dataValidation>
    <dataValidation type="date" operator="greaterThanOrEqual" showInputMessage="1" showErrorMessage="1" errorTitle="Invalid Data" error="Select a date that is not in the past." sqref="C6" xr:uid="{53731568-EE7C-4256-A4A6-B6BA19586BF5}">
      <formula1>44927</formula1>
    </dataValidation>
    <dataValidation type="textLength" operator="greaterThanOrEqual" showInputMessage="1" showErrorMessage="1" errorTitle="Invalid Data" error="Left blank or too short.  Add more text to indicate State." promptTitle="Tip" prompt="Type the State that you are going to give payrolls for:" sqref="C62 C74" xr:uid="{35D56C48-A165-4FF9-B1DA-5C62923FCA8E}">
      <formula1>2</formula1>
    </dataValidation>
    <dataValidation operator="greaterThanOrEqual" showInputMessage="1" showErrorMessage="1" errorTitle="Data Required:" error="This field should not be left blank." sqref="F20" xr:uid="{0B7E69B6-1875-43EC-AA53-005E5DDFD1D2}"/>
    <dataValidation type="whole" operator="greaterThanOrEqual" showInputMessage="1" showErrorMessage="1" errorTitle="Invalid Data" error="Left blank or else type a number - 1 or greater." promptTitle="Tip" prompt="Indicate how many states you have employees based in._x000a_" sqref="G9" xr:uid="{589E975C-D954-470F-80E4-E39AE246E837}">
      <formula1>1</formula1>
    </dataValidation>
  </dataValidations>
  <printOptions horizontalCentered="1"/>
  <pageMargins left="0.4" right="0.4" top="0.4" bottom="0.4" header="0.5" footer="0.5"/>
  <pageSetup paperSize="5" scale="93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1880" yWindow="1076" count="7">
        <x14:dataValidation type="list" operator="greaterThanOrEqual" showInputMessage="1" showErrorMessage="1" errorTitle="Data Required:" error="This data field cannot be left blank.  Select from the drop-down menu." promptTitle="Tip:" prompt="If you have had no Workers Comp. during the past 5 years, then select &quot;n/a&quot;._x000a__x000a_Select your answer from the drop-down menu.  Click the down-arrow button to the right." xr:uid="{81C585E4-849E-4F92-950D-C67F889F1C6F}">
          <x14:formula1>
            <xm:f>Sheet1!$A$128:$A$130</xm:f>
          </x14:formula1>
          <xm:sqref>G22</xm:sqref>
        </x14:dataValidation>
        <x14:dataValidation type="list" operator="greaterThan" showInputMessage="1" showErrorMessage="1" errorTitle="Invalid Data" error="Select your answer from the drop-down menu." promptTitle="Tip" prompt="Select your answer from the drop-down menu.  Click the down-arrow button to the right." xr:uid="{BD51A6E5-C275-42BA-8C58-0D96313ABEE8}">
          <x14:formula1>
            <xm:f>Sheet1!$A$134:$A$139</xm:f>
          </x14:formula1>
          <xm:sqref>G10</xm:sqref>
        </x14:dataValidation>
        <x14:dataValidation type="list" operator="greaterThanOrEqual" showInputMessage="1" showErrorMessage="1" errorTitle="Data Required:" error="This data field cannot be left blank.  Select from the drop-down menu." promptTitle="Tip" prompt="Select your answer from the drop-down menu.  Click the down-arrow button to the right." xr:uid="{315E28B2-F007-4373-AB25-7C339209331A}">
          <x14:formula1>
            <xm:f>Sheet1!$A$117:$A$118</xm:f>
          </x14:formula1>
          <xm:sqref>G15:G16</xm:sqref>
        </x14:dataValidation>
        <x14:dataValidation type="list" showInputMessage="1" showErrorMessage="1" errorTitle="Invalid Data" error="You must select your answer from the drop-down menu.  Click the down-arrow button to the right." promptTitle="Tip" prompt="Select your answer from the drop-down menu.  Click the down-arrow button to the right." xr:uid="{B66C175C-DC70-426A-8F75-A55F7A7A289A}">
          <x14:formula1>
            <xm:f>Sheet1!$A$128:$A$130</xm:f>
          </x14:formula1>
          <xm:sqref>G97</xm:sqref>
        </x14:dataValidation>
        <x14:dataValidation type="list" operator="greaterThan" showInputMessage="1" showErrorMessage="1" errorTitle="Invalid Data" error="Select from the drop-down menu." promptTitle="Tip" prompt="Select your answer from the drop-down menu.  Click the down-arrow button to the right." xr:uid="{C008D3C7-4132-4649-BCD8-77E3B4095D7A}">
          <x14:formula1>
            <xm:f>Sheet1!$A$143:$A$144</xm:f>
          </x14:formula1>
          <xm:sqref>G14</xm:sqref>
        </x14:dataValidation>
        <x14:dataValidation type="list" operator="greaterThanOrEqual" showInputMessage="1" showErrorMessage="1" errorTitle="Data Required:" error="This data field cannot be left blank.  Select from the drop-down menu." promptTitle="Tip" prompt="Do you require drivers to have OccAcc (or WC) insurance now?_x000a__x000a_Select your answer from the drop-down menu.  Click the down-arrow button to the right." xr:uid="{8CCEF554-E731-4DAC-8604-90174C98D5F3}">
          <x14:formula1>
            <xm:f>Sheet1!$A$117:$A$118</xm:f>
          </x14:formula1>
          <xm:sqref>G17</xm:sqref>
        </x14:dataValidation>
        <x14:dataValidation type="list" showInputMessage="1" showErrorMessage="1" errorTitle="Invalid Data" error="You must select your answer from the drop-down menu.  Click the down-arrow button to the right." promptTitle="Tip" prompt="Including makes sense when owner/exec. performs administrative and sales duties and either lacks good health/life/disability insurance or is the only company employee._x000a__x000a_Select your answer from the drop-down menu.  Click the down-arrow button to the right." xr:uid="{30433BF2-436B-4C1D-BABF-1B201B0B95B5}">
          <x14:formula1>
            <xm:f>Sheet1!$B$129:$B$130</xm:f>
          </x14:formula1>
          <xm:sqref>G68 G84 G76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5"/>
  <sheetViews>
    <sheetView workbookViewId="0">
      <selection activeCell="F31" sqref="F31:L31"/>
    </sheetView>
  </sheetViews>
  <sheetFormatPr defaultRowHeight="12.75" x14ac:dyDescent="0.2"/>
  <cols>
    <col min="1" max="1" width="26.85546875" customWidth="1"/>
    <col min="2" max="3" width="27.5703125" customWidth="1"/>
    <col min="4" max="4" width="3" customWidth="1"/>
    <col min="5" max="6" width="24.5703125" customWidth="1"/>
    <col min="7" max="7" width="8.5703125" customWidth="1"/>
    <col min="8" max="9" width="24.5703125" customWidth="1"/>
    <col min="10" max="10" width="8.5703125" customWidth="1"/>
    <col min="11" max="12" width="24.5703125" customWidth="1"/>
  </cols>
  <sheetData>
    <row r="1" spans="1:12" x14ac:dyDescent="0.2">
      <c r="A1" s="12"/>
      <c r="B1" s="100" t="s">
        <v>89</v>
      </c>
      <c r="E1" s="12"/>
      <c r="F1" s="100" t="s">
        <v>89</v>
      </c>
      <c r="H1" s="12"/>
      <c r="I1" s="100" t="s">
        <v>89</v>
      </c>
      <c r="K1" s="12"/>
      <c r="L1" s="100" t="s">
        <v>89</v>
      </c>
    </row>
    <row r="2" spans="1:12" x14ac:dyDescent="0.2">
      <c r="A2" s="17"/>
      <c r="B2" s="21"/>
      <c r="E2" s="17"/>
      <c r="F2" s="21"/>
      <c r="H2" s="17"/>
      <c r="I2" s="21"/>
      <c r="K2" s="17"/>
      <c r="L2" s="21"/>
    </row>
    <row r="3" spans="1:12" x14ac:dyDescent="0.2">
      <c r="A3" s="123" t="s">
        <v>112</v>
      </c>
      <c r="B3" s="51"/>
      <c r="E3" s="123" t="s">
        <v>112</v>
      </c>
      <c r="F3" s="51"/>
      <c r="H3" s="123" t="s">
        <v>112</v>
      </c>
      <c r="I3" s="51"/>
      <c r="K3" s="123" t="s">
        <v>112</v>
      </c>
      <c r="L3" s="51"/>
    </row>
    <row r="4" spans="1:12" x14ac:dyDescent="0.2">
      <c r="A4" s="18" t="s">
        <v>81</v>
      </c>
      <c r="B4" s="51"/>
      <c r="E4" s="18" t="s">
        <v>81</v>
      </c>
      <c r="F4" s="51"/>
      <c r="H4" s="18" t="s">
        <v>81</v>
      </c>
      <c r="I4" s="51"/>
      <c r="K4" s="18" t="s">
        <v>81</v>
      </c>
      <c r="L4" s="51"/>
    </row>
    <row r="5" spans="1:12" x14ac:dyDescent="0.2">
      <c r="A5" s="18" t="s">
        <v>80</v>
      </c>
      <c r="B5" s="51"/>
      <c r="E5" s="18" t="s">
        <v>80</v>
      </c>
      <c r="F5" s="51"/>
      <c r="H5" s="18" t="s">
        <v>80</v>
      </c>
      <c r="I5" s="51"/>
      <c r="K5" s="18" t="s">
        <v>80</v>
      </c>
      <c r="L5" s="51"/>
    </row>
    <row r="6" spans="1:12" x14ac:dyDescent="0.2">
      <c r="A6" s="18" t="s">
        <v>82</v>
      </c>
      <c r="B6" s="51"/>
      <c r="E6" s="18" t="s">
        <v>82</v>
      </c>
      <c r="F6" s="51"/>
      <c r="H6" s="18" t="s">
        <v>82</v>
      </c>
      <c r="I6" s="51"/>
      <c r="K6" s="18" t="s">
        <v>82</v>
      </c>
      <c r="L6" s="51"/>
    </row>
    <row r="7" spans="1:12" x14ac:dyDescent="0.2">
      <c r="A7" s="18" t="s">
        <v>83</v>
      </c>
      <c r="B7" s="51"/>
      <c r="E7" s="18" t="s">
        <v>83</v>
      </c>
      <c r="F7" s="51"/>
      <c r="H7" s="18" t="s">
        <v>83</v>
      </c>
      <c r="I7" s="51"/>
      <c r="K7" s="18" t="s">
        <v>83</v>
      </c>
      <c r="L7" s="51"/>
    </row>
    <row r="8" spans="1:12" x14ac:dyDescent="0.2">
      <c r="A8" s="18" t="s">
        <v>84</v>
      </c>
      <c r="B8" s="51"/>
      <c r="E8" s="18" t="s">
        <v>84</v>
      </c>
      <c r="F8" s="51"/>
      <c r="H8" s="18" t="s">
        <v>84</v>
      </c>
      <c r="I8" s="51"/>
      <c r="K8" s="18" t="s">
        <v>84</v>
      </c>
      <c r="L8" s="51"/>
    </row>
    <row r="9" spans="1:12" x14ac:dyDescent="0.2">
      <c r="A9" s="18" t="s">
        <v>85</v>
      </c>
      <c r="B9" s="51"/>
      <c r="E9" s="18" t="s">
        <v>85</v>
      </c>
      <c r="F9" s="51"/>
      <c r="H9" s="18" t="s">
        <v>85</v>
      </c>
      <c r="I9" s="51"/>
      <c r="K9" s="18" t="s">
        <v>85</v>
      </c>
      <c r="L9" s="51"/>
    </row>
    <row r="10" spans="1:12" x14ac:dyDescent="0.2">
      <c r="A10" s="18" t="s">
        <v>86</v>
      </c>
      <c r="B10" s="51"/>
      <c r="E10" s="18" t="s">
        <v>86</v>
      </c>
      <c r="F10" s="51"/>
      <c r="H10" s="18" t="s">
        <v>86</v>
      </c>
      <c r="I10" s="51"/>
      <c r="K10" s="18" t="s">
        <v>86</v>
      </c>
      <c r="L10" s="51"/>
    </row>
    <row r="11" spans="1:12" x14ac:dyDescent="0.2">
      <c r="A11" s="18" t="s">
        <v>87</v>
      </c>
      <c r="B11" s="51"/>
      <c r="E11" s="18" t="s">
        <v>87</v>
      </c>
      <c r="F11" s="51"/>
      <c r="H11" s="18" t="s">
        <v>87</v>
      </c>
      <c r="I11" s="51"/>
      <c r="K11" s="18" t="s">
        <v>87</v>
      </c>
      <c r="L11" s="51"/>
    </row>
    <row r="12" spans="1:12" x14ac:dyDescent="0.2">
      <c r="A12" s="18" t="s">
        <v>88</v>
      </c>
      <c r="B12" s="51"/>
      <c r="E12" s="18" t="s">
        <v>88</v>
      </c>
      <c r="F12" s="51"/>
      <c r="H12" s="18" t="s">
        <v>88</v>
      </c>
      <c r="I12" s="51"/>
      <c r="K12" s="18" t="s">
        <v>88</v>
      </c>
      <c r="L12" s="51"/>
    </row>
    <row r="13" spans="1:12" x14ac:dyDescent="0.2">
      <c r="A13" s="18" t="s">
        <v>90</v>
      </c>
      <c r="B13" s="54"/>
      <c r="E13" s="18" t="s">
        <v>90</v>
      </c>
      <c r="F13" s="54"/>
      <c r="H13" s="18" t="s">
        <v>90</v>
      </c>
      <c r="I13" s="54"/>
      <c r="K13" s="18" t="s">
        <v>90</v>
      </c>
      <c r="L13" s="54"/>
    </row>
    <row r="15" spans="1:12" x14ac:dyDescent="0.2">
      <c r="A15" s="12"/>
      <c r="B15" s="100" t="s">
        <v>89</v>
      </c>
      <c r="E15" s="12"/>
      <c r="F15" s="100" t="s">
        <v>89</v>
      </c>
      <c r="H15" s="12"/>
      <c r="I15" s="100" t="s">
        <v>89</v>
      </c>
      <c r="K15" s="12"/>
      <c r="L15" s="100" t="s">
        <v>89</v>
      </c>
    </row>
    <row r="16" spans="1:12" x14ac:dyDescent="0.2">
      <c r="A16" s="17"/>
      <c r="B16" s="21"/>
      <c r="E16" s="17"/>
      <c r="F16" s="21"/>
      <c r="H16" s="17"/>
      <c r="I16" s="21"/>
      <c r="K16" s="17"/>
      <c r="L16" s="21"/>
    </row>
    <row r="17" spans="1:12" x14ac:dyDescent="0.2">
      <c r="A17" s="123" t="s">
        <v>112</v>
      </c>
      <c r="B17" s="51"/>
      <c r="E17" s="123" t="s">
        <v>112</v>
      </c>
      <c r="F17" s="51"/>
      <c r="H17" s="123" t="s">
        <v>112</v>
      </c>
      <c r="I17" s="51"/>
      <c r="K17" s="123" t="s">
        <v>112</v>
      </c>
      <c r="L17" s="51"/>
    </row>
    <row r="18" spans="1:12" x14ac:dyDescent="0.2">
      <c r="A18" s="18" t="s">
        <v>81</v>
      </c>
      <c r="B18" s="51"/>
      <c r="E18" s="18" t="s">
        <v>81</v>
      </c>
      <c r="F18" s="51"/>
      <c r="H18" s="18" t="s">
        <v>81</v>
      </c>
      <c r="I18" s="51"/>
      <c r="K18" s="18" t="s">
        <v>81</v>
      </c>
      <c r="L18" s="51"/>
    </row>
    <row r="19" spans="1:12" x14ac:dyDescent="0.2">
      <c r="A19" s="18" t="s">
        <v>80</v>
      </c>
      <c r="B19" s="51"/>
      <c r="E19" s="18" t="s">
        <v>80</v>
      </c>
      <c r="F19" s="51"/>
      <c r="H19" s="18" t="s">
        <v>80</v>
      </c>
      <c r="I19" s="51"/>
      <c r="K19" s="18" t="s">
        <v>80</v>
      </c>
      <c r="L19" s="51"/>
    </row>
    <row r="20" spans="1:12" x14ac:dyDescent="0.2">
      <c r="A20" s="18" t="s">
        <v>82</v>
      </c>
      <c r="B20" s="51"/>
      <c r="E20" s="18" t="s">
        <v>82</v>
      </c>
      <c r="F20" s="51"/>
      <c r="H20" s="18" t="s">
        <v>82</v>
      </c>
      <c r="I20" s="51"/>
      <c r="K20" s="18" t="s">
        <v>82</v>
      </c>
      <c r="L20" s="51"/>
    </row>
    <row r="21" spans="1:12" x14ac:dyDescent="0.2">
      <c r="A21" s="18" t="s">
        <v>83</v>
      </c>
      <c r="B21" s="51"/>
      <c r="E21" s="18" t="s">
        <v>83</v>
      </c>
      <c r="F21" s="51"/>
      <c r="H21" s="18" t="s">
        <v>83</v>
      </c>
      <c r="I21" s="51"/>
      <c r="K21" s="18" t="s">
        <v>83</v>
      </c>
      <c r="L21" s="51"/>
    </row>
    <row r="22" spans="1:12" x14ac:dyDescent="0.2">
      <c r="A22" s="18" t="s">
        <v>84</v>
      </c>
      <c r="B22" s="51"/>
      <c r="E22" s="18" t="s">
        <v>84</v>
      </c>
      <c r="F22" s="51"/>
      <c r="H22" s="18" t="s">
        <v>84</v>
      </c>
      <c r="I22" s="51"/>
      <c r="K22" s="18" t="s">
        <v>84</v>
      </c>
      <c r="L22" s="51"/>
    </row>
    <row r="23" spans="1:12" x14ac:dyDescent="0.2">
      <c r="A23" s="18" t="s">
        <v>85</v>
      </c>
      <c r="B23" s="51"/>
      <c r="E23" s="18" t="s">
        <v>85</v>
      </c>
      <c r="F23" s="51"/>
      <c r="H23" s="18" t="s">
        <v>85</v>
      </c>
      <c r="I23" s="51"/>
      <c r="K23" s="18" t="s">
        <v>85</v>
      </c>
      <c r="L23" s="51"/>
    </row>
    <row r="24" spans="1:12" x14ac:dyDescent="0.2">
      <c r="A24" s="18" t="s">
        <v>86</v>
      </c>
      <c r="B24" s="51"/>
      <c r="E24" s="18" t="s">
        <v>86</v>
      </c>
      <c r="F24" s="51"/>
      <c r="H24" s="18" t="s">
        <v>86</v>
      </c>
      <c r="I24" s="51"/>
      <c r="K24" s="18" t="s">
        <v>86</v>
      </c>
      <c r="L24" s="51"/>
    </row>
    <row r="25" spans="1:12" x14ac:dyDescent="0.2">
      <c r="A25" s="18" t="s">
        <v>87</v>
      </c>
      <c r="B25" s="51"/>
      <c r="E25" s="18" t="s">
        <v>87</v>
      </c>
      <c r="F25" s="51"/>
      <c r="H25" s="18" t="s">
        <v>87</v>
      </c>
      <c r="I25" s="51"/>
      <c r="K25" s="18" t="s">
        <v>87</v>
      </c>
      <c r="L25" s="51"/>
    </row>
    <row r="26" spans="1:12" x14ac:dyDescent="0.2">
      <c r="A26" s="18" t="s">
        <v>88</v>
      </c>
      <c r="B26" s="51"/>
      <c r="E26" s="18" t="s">
        <v>88</v>
      </c>
      <c r="F26" s="51"/>
      <c r="H26" s="18" t="s">
        <v>88</v>
      </c>
      <c r="I26" s="51"/>
      <c r="K26" s="18" t="s">
        <v>88</v>
      </c>
      <c r="L26" s="51"/>
    </row>
    <row r="27" spans="1:12" x14ac:dyDescent="0.2">
      <c r="A27" s="18" t="s">
        <v>90</v>
      </c>
      <c r="B27" s="54"/>
      <c r="E27" s="18" t="s">
        <v>90</v>
      </c>
      <c r="F27" s="54"/>
      <c r="H27" s="18" t="s">
        <v>90</v>
      </c>
      <c r="I27" s="54"/>
      <c r="K27" s="18" t="s">
        <v>90</v>
      </c>
      <c r="L27" s="54"/>
    </row>
    <row r="29" spans="1:12" ht="13.5" thickBot="1" x14ac:dyDescent="0.25"/>
    <row r="30" spans="1:12" ht="12" customHeight="1" thickBot="1" x14ac:dyDescent="0.25">
      <c r="A30" s="65" t="s">
        <v>33</v>
      </c>
      <c r="B30" s="66" t="s">
        <v>109</v>
      </c>
      <c r="C30" s="66" t="s">
        <v>108</v>
      </c>
      <c r="E30" t="s">
        <v>30</v>
      </c>
      <c r="F30" t="s">
        <v>27</v>
      </c>
    </row>
    <row r="31" spans="1:12" ht="12" customHeight="1" x14ac:dyDescent="0.2">
      <c r="A31" s="67" t="str">
        <f>IF('WC-app'!C6="", "Today's date on line 6 - blank","")</f>
        <v>Today's date on line 6 - blank</v>
      </c>
      <c r="B31" s="67" t="str">
        <f>IF('WC-app'!C6="", "Eff Date on line G6 - blank","")</f>
        <v>Eff Date on line G6 - blank</v>
      </c>
      <c r="C31" s="67" t="str">
        <f>IF('WC-app'!$G27="Yes","YES for 27G (sold/discontinued ops)","")</f>
        <v/>
      </c>
      <c r="E31" s="73"/>
      <c r="F31" s="143"/>
      <c r="G31" s="144"/>
      <c r="H31" s="144"/>
      <c r="I31" s="144"/>
      <c r="J31" s="144"/>
      <c r="K31" s="144"/>
      <c r="L31" s="145"/>
    </row>
    <row r="32" spans="1:12" ht="12" customHeight="1" x14ac:dyDescent="0.2">
      <c r="A32" s="67" t="str">
        <f>IF('WC-app'!C7="", "Named Insured on line 7 - blank","")</f>
        <v>Named Insured on line 7 - blank</v>
      </c>
      <c r="B32" s="67" t="str">
        <f>IF('WC-app'!G7="", "Years in Business on line G7 - blank",IF('WC-app'!G7&lt;3,"In business under 3 years",""))</f>
        <v>Years in Business on line G7 - blank</v>
      </c>
      <c r="C32" s="67" t="str">
        <f>IF('WC-app'!$G28="Yes","YES for 28G (other businesses)","")</f>
        <v/>
      </c>
      <c r="E32" s="74"/>
      <c r="F32" s="140"/>
      <c r="G32" s="141"/>
      <c r="H32" s="141"/>
      <c r="I32" s="141"/>
      <c r="J32" s="141"/>
      <c r="K32" s="141"/>
      <c r="L32" s="142"/>
    </row>
    <row r="33" spans="1:12" ht="12" customHeight="1" x14ac:dyDescent="0.2">
      <c r="A33" s="67" t="str">
        <f>IF('WC-app'!C8="", "Owners Name(s) on line 8 - blank","")</f>
        <v>Owners Name(s) on line 8 - blank</v>
      </c>
      <c r="B33" s="67" t="str">
        <f>IF('WC-app'!G8="", "Number locations on line G8 - blank","")</f>
        <v>Number locations on line G8 - blank</v>
      </c>
      <c r="C33" s="67" t="str">
        <f>IF('WC-app'!$G29="Yes","YES for 29G (under 3 years in bus.)","")</f>
        <v/>
      </c>
      <c r="E33" s="74"/>
      <c r="F33" s="140"/>
      <c r="G33" s="141"/>
      <c r="H33" s="141"/>
      <c r="I33" s="141"/>
      <c r="J33" s="141"/>
      <c r="K33" s="141"/>
      <c r="L33" s="142"/>
    </row>
    <row r="34" spans="1:12" ht="12" customHeight="1" x14ac:dyDescent="0.2">
      <c r="A34" s="67" t="str">
        <f>IF('WC-app'!C10="", "Mailing Address on 10 - blank","")</f>
        <v>Mailing Address on 10 - blank</v>
      </c>
      <c r="B34" s="67" t="str">
        <f>IF('WC-app'!G9="", "Number states w/EEs on line G9 - blank","")</f>
        <v>Number states w/EEs on line G9 - blank</v>
      </c>
      <c r="C34" s="67" t="str">
        <f>IF('WC-app'!$G30="Yes","YES for 30G (non-delivery revenue)","")</f>
        <v/>
      </c>
      <c r="E34" s="74"/>
      <c r="F34" s="140"/>
      <c r="G34" s="141"/>
      <c r="H34" s="141"/>
      <c r="I34" s="141"/>
      <c r="J34" s="141"/>
      <c r="K34" s="141"/>
      <c r="L34" s="142"/>
    </row>
    <row r="35" spans="1:12" ht="12" customHeight="1" x14ac:dyDescent="0.2">
      <c r="A35" s="67" t="str">
        <f>IF('WC-app'!C11="", "Mailing City/ST/Zip on line 11 - blank","")</f>
        <v>Mailing City/ST/Zip on line 11 - blank</v>
      </c>
      <c r="B35" s="67" t="str">
        <f>IF('WC-app'!G10="", "Type of Org. on line G10 - blank","")</f>
        <v>Type of Org. on line G10 - blank</v>
      </c>
      <c r="C35" s="67" t="str">
        <f>IF('WC-app'!$G31="Yes","YES for 31G (air/watercraft)","")</f>
        <v/>
      </c>
      <c r="E35" s="74"/>
      <c r="F35" s="140"/>
      <c r="G35" s="141"/>
      <c r="H35" s="141"/>
      <c r="I35" s="141"/>
      <c r="J35" s="141"/>
      <c r="K35" s="141"/>
      <c r="L35" s="142"/>
    </row>
    <row r="36" spans="1:12" ht="12" customHeight="1" x14ac:dyDescent="0.2">
      <c r="A36" s="67" t="str">
        <f>IF('WC-app'!C13="", "Phys Address line 13 - blank","")</f>
        <v>Phys Address line 13 - blank</v>
      </c>
      <c r="B36" s="67" t="str">
        <f>IF('WC-app'!G11="", "FEIN# on G11 - blank","")</f>
        <v>FEIN# on G11 - blank</v>
      </c>
      <c r="C36" s="67" t="str">
        <f>IF('WC-app'!$G32="Yes","YES for 32G (vessels/docks/bridges)","")</f>
        <v/>
      </c>
      <c r="E36" s="74"/>
      <c r="F36" s="140"/>
      <c r="G36" s="141"/>
      <c r="H36" s="141"/>
      <c r="I36" s="141"/>
      <c r="J36" s="141"/>
      <c r="K36" s="141"/>
      <c r="L36" s="142"/>
    </row>
    <row r="37" spans="1:12" ht="12" customHeight="1" x14ac:dyDescent="0.2">
      <c r="A37" s="67" t="str">
        <f>IF('WC-app'!C14="", "Phys City/ST/Zip on line 14 - blank","")</f>
        <v>Phys City/ST/Zip on line 14 - blank</v>
      </c>
      <c r="B37" s="67" t="str">
        <f>IF('WC-app'!G12="", "Gross Sales on 12G - blank",IF('WC-app'!G12&lt;30000,"Flag on line 12G: Sales under 30,000",""))</f>
        <v>Gross Sales on 12G - blank</v>
      </c>
      <c r="C37" s="67" t="str">
        <f>IF('WC-app'!$G33="Yes","YES for 33G (placarded hazmat)","")</f>
        <v/>
      </c>
      <c r="E37" s="74"/>
      <c r="F37" s="140"/>
      <c r="G37" s="141"/>
      <c r="H37" s="141"/>
      <c r="I37" s="141"/>
      <c r="J37" s="141"/>
      <c r="K37" s="141"/>
      <c r="L37" s="142"/>
    </row>
    <row r="38" spans="1:12" ht="12" customHeight="1" x14ac:dyDescent="0.2">
      <c r="A38" s="67" t="str">
        <f>IF('WC-app'!C16="", "Signer Name on line 16 - blank","")</f>
        <v>Signer Name on line 16 - blank</v>
      </c>
      <c r="B38" s="67" t="str">
        <f>IF('WC-app'!G13="", "Est Gross Sales on 13G - blank",IF('WC-app'!G13&lt;30000,"Flag on line 13G: Sales under 30,000",""))</f>
        <v>Est Gross Sales on 13G - blank</v>
      </c>
      <c r="C38" s="67" t="str">
        <f>IF('WC-app'!$G34="Yes","YES for 34G (safety program)","")</f>
        <v/>
      </c>
      <c r="E38" s="74"/>
      <c r="F38" s="140"/>
      <c r="G38" s="141"/>
      <c r="H38" s="141"/>
      <c r="I38" s="141"/>
      <c r="J38" s="141"/>
      <c r="K38" s="141"/>
      <c r="L38" s="142"/>
    </row>
    <row r="39" spans="1:12" ht="12" customHeight="1" x14ac:dyDescent="0.2">
      <c r="A39" s="67" t="str">
        <f>IF('WC-app'!C17="", "Signer email on line 17 - blank","")</f>
        <v>Signer email on line 17 - blank</v>
      </c>
      <c r="B39" s="67" t="str">
        <f>IF('WC-app'!G14="", "EL Limit on line 14G - blank","")</f>
        <v>EL Limit on line 14G - blank</v>
      </c>
      <c r="C39" s="67" t="str">
        <f>IF('WC-app'!$G35="Yes","YES for 35G (SMS BASIC issue)","")</f>
        <v/>
      </c>
      <c r="E39" s="74"/>
      <c r="F39" s="140"/>
      <c r="G39" s="141"/>
      <c r="H39" s="141"/>
      <c r="I39" s="141"/>
      <c r="J39" s="141"/>
      <c r="K39" s="141"/>
      <c r="L39" s="142"/>
    </row>
    <row r="40" spans="1:12" ht="12" customHeight="1" x14ac:dyDescent="0.2">
      <c r="A40" s="67" t="str">
        <f>IF('WC-app'!C18="", "Signer title on line 18 - blank","")</f>
        <v>Signer title on line 18 - blank</v>
      </c>
      <c r="B40" s="67" t="str">
        <f>IF('WC-app'!G15="", "Current WC on 15G - blank",IF('WC-app'!G15="Yes","Flag on line 15G: Current WC",""))</f>
        <v>Current WC on 15G - blank</v>
      </c>
      <c r="C40" s="67" t="str">
        <f>IF('WC-app'!G27="Yes",IF('WC-app'!C36="","No Details on C36 - blank",""),IF('WC-app'!G28="Yes",IF('WC-app'!C36="","No Details on C36 - blank",""),IF('WC-app'!G29="Yes",IF('WC-app'!C36="","No Details on C36 - blank",""),IF('WC-app'!G30="Yes",IF('WC-app'!C36="","No Details on C36 - blank",""),IF('WC-app'!G31="Yes",IF('WC-app'!C36="","No Details on C36 - blank",""),"")))))</f>
        <v/>
      </c>
      <c r="E40" s="74"/>
      <c r="F40" s="140"/>
      <c r="G40" s="141"/>
      <c r="H40" s="141"/>
      <c r="I40" s="141"/>
      <c r="J40" s="141"/>
      <c r="K40" s="141"/>
      <c r="L40" s="142"/>
    </row>
    <row r="41" spans="1:12" ht="12" customHeight="1" x14ac:dyDescent="0.2">
      <c r="A41" s="67"/>
      <c r="B41" s="67" t="str">
        <f>IF('WC-app'!G16="", "Current CL on 16G - blank",IF('WC-app'!G16="Yes","Flag on line 16G: Current CL",""))</f>
        <v>Current CL on 16G - blank</v>
      </c>
      <c r="C41" s="67" t="str">
        <f>IF('WC-app'!G32="Yes",IF('WC-app'!C36="","No Details on C36 - blank",""),IF('WC-app'!G33="Yes",IF('WC-app'!C36="","No Details on C36 - blank",""),IF('WC-app'!G34="Yes",IF('WC-app'!C36="","No Details on C36 - blank",""),IF('WC-app'!G35="Yes",IF('WC-app'!C36="","No Details on C36 - blank",""),""))))</f>
        <v/>
      </c>
      <c r="E41" s="74"/>
      <c r="F41" s="140"/>
      <c r="G41" s="141"/>
      <c r="H41" s="141"/>
      <c r="I41" s="141"/>
      <c r="J41" s="141"/>
      <c r="K41" s="141"/>
      <c r="L41" s="142"/>
    </row>
    <row r="42" spans="1:12" ht="12" customHeight="1" x14ac:dyDescent="0.2">
      <c r="A42" s="67"/>
      <c r="B42" s="67" t="str">
        <f>IF('WC-app'!G17="", "Current OccAcc on 17G - blank",IF('WC-app'!G17="Yes","Flag on line 17G: Current OccAcc",""))</f>
        <v>Current OccAcc on 17G - blank</v>
      </c>
      <c r="C42" s="67" t="str">
        <f>IF('WC-app'!$G39="Yes","YES for 39G (WC canceled etc.)","")</f>
        <v/>
      </c>
      <c r="E42" s="74"/>
      <c r="F42" s="140"/>
      <c r="G42" s="141"/>
      <c r="H42" s="141"/>
      <c r="I42" s="141"/>
      <c r="J42" s="141"/>
      <c r="K42" s="141"/>
      <c r="L42" s="142"/>
    </row>
    <row r="43" spans="1:12" ht="12" customHeight="1" x14ac:dyDescent="0.2">
      <c r="B43" s="67" t="b">
        <f>IF('WC-app'!G15="Yes",IF('WC-app'!F19="","Current WC - 19F lacks detail",""))</f>
        <v>0</v>
      </c>
      <c r="C43" s="67" t="str">
        <f>IF('WC-app'!$G40="Yes","YES for 40G (WC claims)","")</f>
        <v/>
      </c>
      <c r="E43" s="74"/>
      <c r="F43" s="140"/>
      <c r="G43" s="141"/>
      <c r="H43" s="141"/>
      <c r="I43" s="141"/>
      <c r="J43" s="141"/>
      <c r="K43" s="141"/>
      <c r="L43" s="142"/>
    </row>
    <row r="44" spans="1:12" ht="12" customHeight="1" x14ac:dyDescent="0.2">
      <c r="B44" s="67" t="b">
        <f>IF('WC-app'!G16="Yes",IF('WC-app'!F19="","Current CL - 19F lacks detail",""))</f>
        <v>0</v>
      </c>
      <c r="C44" s="67" t="str">
        <f>IF('WC-app'!$G41="Yes","YES for 41G (fraudulent claim)","")</f>
        <v/>
      </c>
      <c r="E44" s="74"/>
      <c r="F44" s="140"/>
      <c r="G44" s="141"/>
      <c r="H44" s="141"/>
      <c r="I44" s="141"/>
      <c r="J44" s="141"/>
      <c r="K44" s="141"/>
      <c r="L44" s="142"/>
    </row>
    <row r="45" spans="1:12" ht="12" customHeight="1" x14ac:dyDescent="0.2">
      <c r="B45" s="67" t="b">
        <f>IF('WC-app'!G17="Yes",IF('WC-app'!F19="","Current OccAcc - 19F lacks detail",""))</f>
        <v>0</v>
      </c>
      <c r="C45" s="67" t="str">
        <f>IF('WC-app'!$G42="Yes","YES for 42G (IC WC claim)","")</f>
        <v/>
      </c>
      <c r="E45" s="74"/>
      <c r="F45" s="140"/>
      <c r="G45" s="141"/>
      <c r="H45" s="141"/>
      <c r="I45" s="141"/>
      <c r="J45" s="141"/>
      <c r="K45" s="141"/>
      <c r="L45" s="142"/>
    </row>
    <row r="46" spans="1:12" ht="12" customHeight="1" thickBot="1" x14ac:dyDescent="0.25">
      <c r="B46" s="67" t="str">
        <f>IF('WC-app'!G22="Yes","Flag on 22G - check for Loss Runs",IF('WC-app'!G15="Yes","Flag on 22G - No Loss Runs",""))</f>
        <v/>
      </c>
      <c r="C46" s="67"/>
      <c r="E46" s="74"/>
      <c r="F46" s="119"/>
      <c r="G46" s="120"/>
      <c r="H46" s="120"/>
      <c r="I46" s="120"/>
      <c r="J46" s="120"/>
      <c r="K46" s="120"/>
      <c r="L46" s="121"/>
    </row>
    <row r="47" spans="1:12" ht="12" customHeight="1" x14ac:dyDescent="0.2">
      <c r="A47" s="66" t="s">
        <v>110</v>
      </c>
      <c r="B47" s="70" t="s">
        <v>111</v>
      </c>
      <c r="C47" s="67" t="str">
        <f>IF('WC-app'!$G43="Yes","YES for 43G (IC reclassified)","")</f>
        <v/>
      </c>
      <c r="E47" s="74"/>
      <c r="F47" s="140"/>
      <c r="G47" s="141"/>
      <c r="H47" s="141"/>
      <c r="I47" s="141"/>
      <c r="J47" s="141"/>
      <c r="K47" s="141"/>
      <c r="L47" s="142"/>
    </row>
    <row r="48" spans="1:12" ht="12" customHeight="1" x14ac:dyDescent="0.2">
      <c r="A48" s="67" t="str">
        <f>IF('WC-app'!C62="", "Payroll State #1 on line 62C - blank","")</f>
        <v>Payroll State #1 on line 62C - blank</v>
      </c>
      <c r="B48" s="69" t="str">
        <f>IF('WC-app'!G62="", "Name on 62-G - blank","")</f>
        <v>Name on 62-G - blank</v>
      </c>
      <c r="C48" s="67" t="str">
        <f>IF('WC-app'!G39="Yes",IF('WC-app'!C44="","No Details on C44 - blank",""),IF('WC-app'!G40="Yes",IF('WC-app'!C44="","No Details on C34 - blank",""),IF('WC-app'!G41="Yes",IF('WC-app'!C450="","No Details on C44 - blank",""),IF('WC-app'!G42="Yes",IF('WC-app'!C44="","No Details on C44 - blank",""),IF('WC-app'!G43="Yes",IF('WC-app'!C44="","No Details on C44 - blank",""),"")))))</f>
        <v/>
      </c>
      <c r="E48" s="74"/>
      <c r="F48" s="140"/>
      <c r="G48" s="141"/>
      <c r="H48" s="141"/>
      <c r="I48" s="141"/>
      <c r="J48" s="141"/>
      <c r="K48" s="141"/>
      <c r="L48" s="142"/>
    </row>
    <row r="49" spans="1:12" ht="12" customHeight="1" x14ac:dyDescent="0.2">
      <c r="A49" s="125" t="str">
        <f>IF('WC-app'!C63="", "Owner payroll/# on line 63C - blank","")</f>
        <v>Owner payroll/# on line 63C - blank</v>
      </c>
      <c r="B49" s="69" t="str">
        <f>IF('WC-app'!G63="", "Title on 63-G - blank","")</f>
        <v>Title on 63-G - blank</v>
      </c>
      <c r="C49" s="67" t="str">
        <f>IF('WC-app'!$G47="Yes","YES for 47G (under 16/over 70)","")</f>
        <v/>
      </c>
      <c r="E49" s="74"/>
      <c r="F49" s="140"/>
      <c r="G49" s="141"/>
      <c r="H49" s="141"/>
      <c r="I49" s="141"/>
      <c r="J49" s="141"/>
      <c r="K49" s="141"/>
      <c r="L49" s="142"/>
    </row>
    <row r="50" spans="1:12" ht="12" customHeight="1" x14ac:dyDescent="0.2">
      <c r="A50" s="67" t="str">
        <f>IF('WC-app'!C64="", "Sales payroll/# on line 64C - blank","")</f>
        <v>Sales payroll/# on line 64C - blank</v>
      </c>
      <c r="B50" s="69" t="str">
        <f>IF('WC-app'!G64="", "Duties on line 64-G - blank","")</f>
        <v>Duties on line 64-G - blank</v>
      </c>
      <c r="C50" s="67" t="str">
        <f>IF('WC-app'!$G48="Yes","YES for 48G (seasonal EEs)","")</f>
        <v/>
      </c>
      <c r="E50" s="74"/>
      <c r="F50" s="140"/>
      <c r="G50" s="141"/>
      <c r="H50" s="141"/>
      <c r="I50" s="141"/>
      <c r="J50" s="141"/>
      <c r="K50" s="141"/>
      <c r="L50" s="142"/>
    </row>
    <row r="51" spans="1:12" ht="12" customHeight="1" x14ac:dyDescent="0.2">
      <c r="A51" s="67" t="str">
        <f>IF('WC-app'!C65="", "Clerical payroll/# on line 65C - blank","")</f>
        <v>Clerical payroll/# on line 65C - blank</v>
      </c>
      <c r="B51" s="69" t="str">
        <f>IF('WC-app'!G65="", "% Ownership on 65-G - blank","")</f>
        <v>% Ownership on 65-G - blank</v>
      </c>
      <c r="C51" s="67" t="str">
        <f>IF('WC-app'!$G49="Yes","YES for 49G (EEs go out of state)","")</f>
        <v/>
      </c>
      <c r="E51" s="74"/>
      <c r="F51" s="140"/>
      <c r="G51" s="141"/>
      <c r="H51" s="141"/>
      <c r="I51" s="141"/>
      <c r="J51" s="141"/>
      <c r="K51" s="141"/>
      <c r="L51" s="142"/>
    </row>
    <row r="52" spans="1:12" ht="12" customHeight="1" x14ac:dyDescent="0.2">
      <c r="A52" s="67" t="str">
        <f>IF('WC-app'!C66="", "Warehouse payroll/# on line 66C - blank","")</f>
        <v>Warehouse payroll/# on line 66C - blank</v>
      </c>
      <c r="B52" s="69" t="str">
        <f>IF('WC-app'!G66="", "Compensation on line 66-G - blank","")</f>
        <v>Compensation on line 66-G - blank</v>
      </c>
      <c r="C52" s="67" t="str">
        <f>IF('WC-app'!$G50="Yes","YES for 50G (physicals)","")</f>
        <v/>
      </c>
      <c r="E52" s="74"/>
      <c r="F52" s="140"/>
      <c r="G52" s="141"/>
      <c r="H52" s="141"/>
      <c r="I52" s="141"/>
      <c r="J52" s="141"/>
      <c r="K52" s="141"/>
      <c r="L52" s="142"/>
    </row>
    <row r="53" spans="1:12" ht="12" customHeight="1" x14ac:dyDescent="0.2">
      <c r="A53" s="67" t="str">
        <f>IF('WC-app'!C67="", "Garage payroll/# on line 67C - blank","")</f>
        <v>Garage payroll/# on line 67C - blank</v>
      </c>
      <c r="B53" s="69" t="str">
        <f>IF('WC-app'!G67="", "Date of Birth on line 67-G - blank","")</f>
        <v>Date of Birth on line 67-G - blank</v>
      </c>
      <c r="C53" s="67" t="str">
        <f>IF('WC-app'!$G51="Yes","YES for 51G (health plans)","")</f>
        <v/>
      </c>
      <c r="E53" s="74"/>
      <c r="F53" s="140"/>
      <c r="G53" s="141"/>
      <c r="H53" s="141"/>
      <c r="I53" s="141"/>
      <c r="J53" s="141"/>
      <c r="K53" s="141"/>
      <c r="L53" s="142"/>
    </row>
    <row r="54" spans="1:12" ht="12" customHeight="1" x14ac:dyDescent="0.2">
      <c r="A54" s="67" t="str">
        <f>IF('WC-app'!C68="", "Fac. mgmt payroll/# on line 68C - blank","")</f>
        <v>Fac. mgmt payroll/# on line 68C - blank</v>
      </c>
      <c r="B54" s="69" t="str">
        <f>IF('WC-app'!G68="", "Cvg. on 68-G - blank", "")</f>
        <v>Cvg. on 68-G - blank</v>
      </c>
      <c r="C54" s="67" t="str">
        <f>IF('WC-app'!$G52="Yes","YES for 52G (EE leasing)","")</f>
        <v/>
      </c>
      <c r="E54" s="74"/>
      <c r="F54" s="140"/>
      <c r="G54" s="141"/>
      <c r="H54" s="141"/>
      <c r="I54" s="141"/>
      <c r="J54" s="141"/>
      <c r="K54" s="141"/>
      <c r="L54" s="142"/>
    </row>
    <row r="55" spans="1:12" ht="12" customHeight="1" x14ac:dyDescent="0.2">
      <c r="A55" s="67" t="str">
        <f>IF('WC-app'!C69="", "Foot/Bike payroll/# on line 69C - blank","")</f>
        <v>Foot/Bike payroll/# on line 69C - blank</v>
      </c>
      <c r="B55" s="69"/>
      <c r="C55" s="67" t="str">
        <f>IF('WC-app'!$G53="Yes","YES for 53G (work at home)","")</f>
        <v/>
      </c>
      <c r="E55" s="74"/>
      <c r="F55" s="140"/>
      <c r="G55" s="141"/>
      <c r="H55" s="141"/>
      <c r="I55" s="141"/>
      <c r="J55" s="141"/>
      <c r="K55" s="141"/>
      <c r="L55" s="142"/>
    </row>
    <row r="56" spans="1:12" ht="12" customHeight="1" x14ac:dyDescent="0.2">
      <c r="A56" s="67" t="str">
        <f>IF('WC-app'!C70="", "EE Driver payroll/# on line 70C - blank","")</f>
        <v>EE Driver payroll/# on line 70C - blank</v>
      </c>
      <c r="B56" s="69" t="str">
        <f>IF('WC-app'!G70="", "Name2 on 70-G - blank","")</f>
        <v>Name2 on 70-G - blank</v>
      </c>
      <c r="C56" s="67" t="str">
        <f>IF('WC-app'!$G54="Yes","YES for 54G (tax liens/bankrupcy)","")</f>
        <v/>
      </c>
      <c r="E56" s="74"/>
      <c r="F56" s="140"/>
      <c r="G56" s="141"/>
      <c r="H56" s="141"/>
      <c r="I56" s="141"/>
      <c r="J56" s="141"/>
      <c r="K56" s="141"/>
      <c r="L56" s="142"/>
    </row>
    <row r="57" spans="1:12" ht="12" customHeight="1" thickBot="1" x14ac:dyDescent="0.25">
      <c r="A57" s="67" t="str">
        <f>IF('WC-app'!C71="", "Other payroll/# on line 71C - blank","Flag on 71C OTHER - check description")</f>
        <v>Other payroll/# on line 71C - blank</v>
      </c>
      <c r="B57" s="69" t="str">
        <f>IF('WC-app'!G71="", "Title on 71-G - blank","")</f>
        <v>Title on 71-G - blank</v>
      </c>
      <c r="C57" s="67" t="str">
        <f>IF('WC-app'!$G55="Yes","YES for 55G (return-to-work program)","")</f>
        <v/>
      </c>
      <c r="E57" s="75"/>
      <c r="F57" s="146"/>
      <c r="G57" s="147"/>
      <c r="H57" s="147"/>
      <c r="I57" s="147"/>
      <c r="J57" s="147"/>
      <c r="K57" s="147"/>
      <c r="L57" s="148"/>
    </row>
    <row r="58" spans="1:12" ht="12" customHeight="1" x14ac:dyDescent="0.2">
      <c r="A58" s="67" t="str">
        <f>IF('WC-app'!C72="", "Total payroll/# on line 72C - blank","")</f>
        <v>Total payroll/# on line 72C - blank</v>
      </c>
      <c r="B58" s="69" t="str">
        <f>IF('WC-app'!G72="", "Duties on line 72-G - blank","")</f>
        <v>Duties on line 72-G - blank</v>
      </c>
      <c r="C58" s="67" t="str">
        <f>IF('WC-app'!G47="Yes",IF('WC-app'!C56="","No Details on C56 - blank",""),IF('WC-app'!G48="Yes",IF('WC-app'!C56="","No Details on C56 - blank",""),IF('WC-app'!G49="Yes",IF('WC-app'!C56="","No Details on C56 - blank",""),IF('WC-app'!G50="Yes",IF('WC-app'!C56="","No Details on C56 - blank",""),IF('WC-app'!G51="Yes",IF('WC-app'!C56="","No Details on C56 - blank",""),"")))))</f>
        <v/>
      </c>
    </row>
    <row r="59" spans="1:12" ht="12" customHeight="1" x14ac:dyDescent="0.2">
      <c r="A59" s="67"/>
      <c r="B59" s="69" t="str">
        <f>IF('WC-app'!G73="", "% Ownership on 73-G - blank","")</f>
        <v>% Ownership on 73-G - blank</v>
      </c>
      <c r="C59" s="67" t="str">
        <f>IF('WC-app'!G52="Yes",IF('WC-app'!C56="","No Details on C56 - blank",""),IF('WC-app'!G53="Yes",IF('WC-app'!C56="","No Details on C56 - blank",""),IF('WC-app'!G54="Yes",IF('WC-app'!C56="","No Details on C56 - blank",""),IF('WC-app'!G55="Yes",IF('WC-app'!C56="","No Details on C56 - blank",""),""))))</f>
        <v/>
      </c>
    </row>
    <row r="60" spans="1:12" ht="12" customHeight="1" x14ac:dyDescent="0.2">
      <c r="A60" s="67" t="str">
        <f>IF('WC-app'!C74="", "Payroll State #2 on line 74C - blank","")</f>
        <v>Payroll State #2 on line 74C - blank</v>
      </c>
      <c r="B60" s="69" t="str">
        <f>IF('WC-app'!G74="", "Compensation on line 74-G - blank","")</f>
        <v>Compensation on line 74-G - blank</v>
      </c>
      <c r="C60" s="67"/>
      <c r="E60" s="88"/>
      <c r="F60" s="94"/>
    </row>
    <row r="61" spans="1:12" ht="12" customHeight="1" x14ac:dyDescent="0.2">
      <c r="A61" s="125" t="str">
        <f>IF('WC-app'!C75="", "Owner payroll/# on line 75C - blank","")</f>
        <v>Owner payroll/# on line 75C - blank</v>
      </c>
      <c r="B61" s="69" t="str">
        <f>IF('WC-app'!G75="", "Date of Birth on line 75-G - blank","")</f>
        <v>Date of Birth on line 75-G - blank</v>
      </c>
      <c r="C61" s="67"/>
      <c r="F61" s="93"/>
    </row>
    <row r="62" spans="1:12" ht="12" customHeight="1" x14ac:dyDescent="0.2">
      <c r="A62" s="67" t="str">
        <f>IF('WC-app'!C76="", "Sales payroll/# on line 76C - blank","")</f>
        <v>Sales payroll/# on line 76C - blank</v>
      </c>
      <c r="B62" s="69" t="str">
        <f>IF('WC-app'!G76="", "Cvg. on 76-G - blank", "")</f>
        <v>Cvg. on 76-G - blank</v>
      </c>
      <c r="C62" s="67"/>
      <c r="F62" s="87"/>
    </row>
    <row r="63" spans="1:12" ht="12" customHeight="1" x14ac:dyDescent="0.2">
      <c r="A63" s="67" t="str">
        <f>IF('WC-app'!C77="", "Clerical payroll/# on line 77C - blank","")</f>
        <v>Clerical payroll/# on line 77C - blank</v>
      </c>
      <c r="C63" s="69"/>
      <c r="F63" s="87"/>
    </row>
    <row r="64" spans="1:12" ht="12" customHeight="1" x14ac:dyDescent="0.2">
      <c r="A64" s="67" t="str">
        <f>IF('WC-app'!C78="", "Warehouse payroll/# on line 78C - blank","")</f>
        <v>Warehouse payroll/# on line 78C - blank</v>
      </c>
      <c r="B64" s="69" t="str">
        <f>IF('WC-app'!G78="", "Name3 on 78-G - blank","")</f>
        <v>Name3 on 78-G - blank</v>
      </c>
      <c r="C64" s="69"/>
      <c r="F64" s="87"/>
    </row>
    <row r="65" spans="1:6" ht="12" customHeight="1" thickBot="1" x14ac:dyDescent="0.25">
      <c r="A65" s="67" t="str">
        <f>IF('WC-app'!C79="", "Garage payroll/# on line 79C - blank","")</f>
        <v>Garage payroll/# on line 79C - blank</v>
      </c>
      <c r="B65" s="69" t="str">
        <f>IF('WC-app'!G79="", "Title on 79-G - blank","")</f>
        <v>Title on 79-G - blank</v>
      </c>
      <c r="C65" s="69"/>
      <c r="F65" s="87"/>
    </row>
    <row r="66" spans="1:6" ht="12" customHeight="1" x14ac:dyDescent="0.2">
      <c r="A66" s="67" t="str">
        <f>IF('WC-app'!C80="", "Fac. mgmt payroll/# on line 80C - blank","")</f>
        <v>Fac. mgmt payroll/# on line 80C - blank</v>
      </c>
      <c r="B66" s="69" t="str">
        <f>IF('WC-app'!G80="", "Duties on line 80-G - blank","")</f>
        <v>Duties on line 80-G - blank</v>
      </c>
      <c r="C66" s="66" t="s">
        <v>34</v>
      </c>
      <c r="F66" s="93"/>
    </row>
    <row r="67" spans="1:6" ht="12" customHeight="1" thickBot="1" x14ac:dyDescent="0.25">
      <c r="A67" s="67" t="str">
        <f>IF('WC-app'!C81="", "Foot/Bike payroll/# on line 81C - blank","")</f>
        <v>Foot/Bike payroll/# on line 81C - blank</v>
      </c>
      <c r="B67" s="69" t="str">
        <f>IF('WC-app'!G81="", "% Ownership on 81-G - blank","")</f>
        <v>% Ownership on 81-G - blank</v>
      </c>
      <c r="C67" s="68" t="str">
        <f>IF('WC-app'!G106="", "Accuracy Certif. on 98G - blank","")</f>
        <v>Accuracy Certif. on 98G - blank</v>
      </c>
      <c r="F67" s="93"/>
    </row>
    <row r="68" spans="1:6" ht="12" customHeight="1" thickBot="1" x14ac:dyDescent="0.25">
      <c r="A68" s="67" t="str">
        <f>IF('WC-app'!C82="", "EE Driver payroll/# on line 82C - blank","")</f>
        <v>EE Driver payroll/# on line 82C - blank</v>
      </c>
      <c r="B68" s="69" t="str">
        <f>IF('WC-app'!G82="", "Compensation on line 82-G - blank","")</f>
        <v>Compensation on line 82-G - blank</v>
      </c>
      <c r="C68" s="68" t="str">
        <f>IF('WC-app'!G107="", "Accuracy Certif. on 98G - blank","")</f>
        <v>Accuracy Certif. on 98G - blank</v>
      </c>
      <c r="F68" s="93"/>
    </row>
    <row r="69" spans="1:6" ht="12" customHeight="1" thickBot="1" x14ac:dyDescent="0.25">
      <c r="A69" s="67" t="str">
        <f>IF('WC-app'!C83="", "Other payroll/# on line 83C - blank","Flag on 83C OTHER - check description")</f>
        <v>Other payroll/# on line 83C - blank</v>
      </c>
      <c r="B69" s="69" t="str">
        <f>IF('WC-app'!G83="", "Date of Birth on line 83-G - blank","")</f>
        <v>Date of Birth on line 83-G - blank</v>
      </c>
      <c r="C69" s="68" t="str">
        <f>IF('WC-app'!G108="", "Accuracy Certif. on 99G - blank","")</f>
        <v>Accuracy Certif. on 99G - blank</v>
      </c>
    </row>
    <row r="70" spans="1:6" ht="12" customHeight="1" thickBot="1" x14ac:dyDescent="0.25">
      <c r="A70" s="67" t="str">
        <f>IF('WC-app'!C84="", "Total payroll/# on line 84C - blank","")</f>
        <v>Total payroll/# on line 84C - blank</v>
      </c>
      <c r="B70" s="69" t="str">
        <f>IF('WC-app'!G84="", "Cvg. on 84-G - blank", "")</f>
        <v>Cvg. on 84-G - blank</v>
      </c>
    </row>
    <row r="71" spans="1:6" ht="12" customHeight="1" x14ac:dyDescent="0.2">
      <c r="A71" s="66"/>
      <c r="B71" s="66"/>
    </row>
    <row r="72" spans="1:6" ht="12" customHeight="1" x14ac:dyDescent="0.2"/>
    <row r="73" spans="1:6" ht="12" customHeight="1" x14ac:dyDescent="0.2"/>
    <row r="74" spans="1:6" ht="12" customHeight="1" x14ac:dyDescent="0.2"/>
    <row r="75" spans="1:6" ht="12" customHeight="1" x14ac:dyDescent="0.2"/>
    <row r="76" spans="1:6" ht="12" customHeight="1" x14ac:dyDescent="0.2"/>
    <row r="77" spans="1:6" ht="12" customHeight="1" x14ac:dyDescent="0.2"/>
    <row r="78" spans="1:6" ht="12" customHeight="1" x14ac:dyDescent="0.2"/>
    <row r="117" spans="1:1" x14ac:dyDescent="0.2">
      <c r="A117" t="s">
        <v>6</v>
      </c>
    </row>
    <row r="118" spans="1:1" x14ac:dyDescent="0.2">
      <c r="A118" t="s">
        <v>7</v>
      </c>
    </row>
    <row r="120" spans="1:1" x14ac:dyDescent="0.2">
      <c r="A120" t="s">
        <v>8</v>
      </c>
    </row>
    <row r="121" spans="1:1" x14ac:dyDescent="0.2">
      <c r="A121" t="s">
        <v>9</v>
      </c>
    </row>
    <row r="122" spans="1:1" x14ac:dyDescent="0.2">
      <c r="A122" t="s">
        <v>7</v>
      </c>
    </row>
    <row r="124" spans="1:1" x14ac:dyDescent="0.2">
      <c r="A124" t="s">
        <v>25</v>
      </c>
    </row>
    <row r="125" spans="1:1" x14ac:dyDescent="0.2">
      <c r="A125" t="s">
        <v>24</v>
      </c>
    </row>
    <row r="126" spans="1:1" x14ac:dyDescent="0.2">
      <c r="A126" t="s">
        <v>7</v>
      </c>
    </row>
    <row r="128" spans="1:1" x14ac:dyDescent="0.2">
      <c r="A128" t="s">
        <v>6</v>
      </c>
    </row>
    <row r="129" spans="1:2" x14ac:dyDescent="0.2">
      <c r="A129" t="s">
        <v>7</v>
      </c>
      <c r="B129" t="s">
        <v>105</v>
      </c>
    </row>
    <row r="130" spans="1:2" x14ac:dyDescent="0.2">
      <c r="A130" t="s">
        <v>28</v>
      </c>
      <c r="B130" t="s">
        <v>106</v>
      </c>
    </row>
    <row r="134" spans="1:2" x14ac:dyDescent="0.2">
      <c r="A134" t="s">
        <v>95</v>
      </c>
    </row>
    <row r="135" spans="1:2" x14ac:dyDescent="0.2">
      <c r="A135" t="s">
        <v>96</v>
      </c>
      <c r="B135" t="s">
        <v>21</v>
      </c>
    </row>
    <row r="136" spans="1:2" x14ac:dyDescent="0.2">
      <c r="A136" t="s">
        <v>97</v>
      </c>
      <c r="B136" t="s">
        <v>22</v>
      </c>
    </row>
    <row r="137" spans="1:2" x14ac:dyDescent="0.2">
      <c r="A137" t="s">
        <v>98</v>
      </c>
    </row>
    <row r="138" spans="1:2" x14ac:dyDescent="0.2">
      <c r="A138" t="s">
        <v>99</v>
      </c>
    </row>
    <row r="139" spans="1:2" x14ac:dyDescent="0.2">
      <c r="A139" t="s">
        <v>100</v>
      </c>
    </row>
    <row r="142" spans="1:2" x14ac:dyDescent="0.2">
      <c r="B142" t="s">
        <v>11</v>
      </c>
    </row>
    <row r="143" spans="1:2" x14ac:dyDescent="0.2">
      <c r="A143">
        <v>500000</v>
      </c>
      <c r="B143" t="s">
        <v>12</v>
      </c>
    </row>
    <row r="144" spans="1:2" x14ac:dyDescent="0.2">
      <c r="A144">
        <v>1000000</v>
      </c>
      <c r="B144" t="s">
        <v>13</v>
      </c>
    </row>
    <row r="145" spans="2:2" x14ac:dyDescent="0.2">
      <c r="B145" t="s">
        <v>29</v>
      </c>
    </row>
  </sheetData>
  <mergeCells count="26">
    <mergeCell ref="F56:L56"/>
    <mergeCell ref="F57:L57"/>
    <mergeCell ref="F50:L50"/>
    <mergeCell ref="F51:L51"/>
    <mergeCell ref="F52:L52"/>
    <mergeCell ref="F53:L53"/>
    <mergeCell ref="F54:L54"/>
    <mergeCell ref="F55:L55"/>
    <mergeCell ref="F49:L49"/>
    <mergeCell ref="F37:L37"/>
    <mergeCell ref="F38:L38"/>
    <mergeCell ref="F39:L39"/>
    <mergeCell ref="F40:L40"/>
    <mergeCell ref="F41:L41"/>
    <mergeCell ref="F42:L42"/>
    <mergeCell ref="F43:L43"/>
    <mergeCell ref="F44:L44"/>
    <mergeCell ref="F45:L45"/>
    <mergeCell ref="F47:L47"/>
    <mergeCell ref="F48:L48"/>
    <mergeCell ref="F36:L36"/>
    <mergeCell ref="F31:L31"/>
    <mergeCell ref="F32:L32"/>
    <mergeCell ref="F33:L33"/>
    <mergeCell ref="F34:L34"/>
    <mergeCell ref="F35:L35"/>
  </mergeCells>
  <dataValidations disablePrompts="1" count="12">
    <dataValidation type="list" showInputMessage="1" showErrorMessage="1" sqref="A143:A144" xr:uid="{9749885A-AD38-4436-BCB2-6E21C2D6DF1D}">
      <formula1>$A$143:$A$144</formula1>
    </dataValidation>
    <dataValidation type="textLength" operator="greaterThanOrEqual" showInputMessage="1" showErrorMessage="1" errorTitle="Invalid Data" error="Left blank or too short.  Add more text to indicate State." promptTitle="Tip" prompt="Type the State that you are going to give payrolls for:" sqref="B3 F3 B17 F17 I3 I17 L3 L17" xr:uid="{3A61A1E5-055F-43AB-94AF-37FEB61229EC}">
      <formula1>2</formula1>
    </dataValidation>
    <dataValidation type="textLength" operator="greaterThanOrEqual" showInputMessage="1" showErrorMessage="1" errorTitle="Invalid Data" error="Left blank. Type &quot;0&quot; if none." promptTitle="Tip" prompt="Enter the number of other employees, their duties, and their total combined estimated annual payroll." sqref="B12 F12 B26 F26 I12 I26 L12 L26" xr:uid="{112E1940-A7C5-415B-8FF5-0EBDA138260F}">
      <formula1>1</formula1>
    </dataValidation>
    <dataValidation type="textLength" operator="greaterThanOrEqual" showInputMessage="1" showErrorMessage="1" errorTitle="Invalid Data" error="Left blank. Type &quot;0&quot; if none." promptTitle="Tip" prompt="Enter the number of employee drivers and their total combined estimated annual payroll." sqref="B11 F11 B25 F25 I11 I25 L11 L25" xr:uid="{C502BA90-C614-4327-BDA4-AA9AE0829A6E}">
      <formula1>1</formula1>
    </dataValidation>
    <dataValidation type="textLength" operator="greaterThanOrEqual" showInputMessage="1" showErrorMessage="1" errorTitle="Invalid Data" error="Left blank. Type &quot;0&quot; if none." promptTitle="Tip" prompt="Enter the number of foot or bike couriers and their total combined estimated annual payroll." sqref="B10 F10 B24 F24 I10 I24 L10 L24" xr:uid="{1B58F395-9F49-4765-8FD4-E5DF8FE1E246}">
      <formula1>1</formula1>
    </dataValidation>
    <dataValidation type="textLength" operator="greaterThanOrEqual" showInputMessage="1" showErrorMessage="1" errorTitle="Invalid Data" error="Left blank. Type &quot;0&quot; if none." promptTitle="Tip" prompt="Enter the number of workers stationed at locations owned by others (customers) and their total combined estimated annual payroll._x000a__x000a_Briefly describe their duties." sqref="B9 F9 B23 F23 I9 I23 L9 L23" xr:uid="{E6116CFD-F9BD-41B0-900A-15D617ABF2EA}">
      <formula1>1</formula1>
    </dataValidation>
    <dataValidation type="textLength" operator="greaterThanOrEqual" showInputMessage="1" showErrorMessage="1" errorTitle="Invalid Data" error="Left blank. Type &quot;0&quot; if none." promptTitle="Tip" prompt="Enter the number of garage/mechanic workers and their total combined estimated annual payroll." sqref="B8 F8 B22 F22 I8 I22 L8 L22" xr:uid="{20595D3D-0CD6-4BD2-9B8E-04B7603D9A49}">
      <formula1>1</formula1>
    </dataValidation>
    <dataValidation type="textLength" operator="greaterThanOrEqual" showInputMessage="1" showErrorMessage="1" errorTitle="Invalid Data" error="Left blank. Type &quot;0&quot; if none." promptTitle="Tip" prompt="Enter the number of warehouse/terminal workers and their total combined estimated annual payroll.  _x000a__x000a_ANYONE who spends time on a loading dock or storage area should be listed under this category." sqref="B7 F7 B21 F21 I7 I21 L7 L21" xr:uid="{F5BD87B9-DEF7-4360-8A0E-6A8E4870C134}">
      <formula1>1</formula1>
    </dataValidation>
    <dataValidation type="textLength" operator="greaterThanOrEqual" showInputMessage="1" showErrorMessage="1" errorTitle="Invalid Data" error="Left blank. Type &quot;0&quot; if none." promptTitle="Tip" prompt="Enter the number of administrative/clerical workers and their total combined estimated annual payroll." sqref="B6 F6 B20 F20 I6 I20 L6 L20" xr:uid="{DE264AC0-95A5-4FDC-B252-F2DE6E1539EB}">
      <formula1>1</formula1>
    </dataValidation>
    <dataValidation type="textLength" operator="greaterThanOrEqual" showInputMessage="1" showErrorMessage="1" errorTitle="Invalid Data" error="Left blank. Type &quot;0&quot; if none." promptTitle="Tip" prompt="Enter the number of outside salespeople and their total combined estimated annual payroll." sqref="B5 F5 B19 F19 I5 I19 L5 L19" xr:uid="{9A31D4D4-4A96-45A1-980C-4C0ABB342B39}">
      <formula1>1</formula1>
    </dataValidation>
    <dataValidation showInputMessage="1" showErrorMessage="1" errorTitle="Invalid Data" error="Please enter a number to show how many accidents a driver can show on the MVR and still qualify for work." prompt="Give the total number of employees and total payroll from the rows above." sqref="B13 F13 B27 F27 I13 I27 L13 L27" xr:uid="{D644473F-DD3A-4D0B-99AB-142146482869}"/>
    <dataValidation type="textLength" operator="greaterThanOrEqual" showInputMessage="1" showErrorMessage="1" errorTitle="Invalid Data" error="Left blank. Type &quot;0&quot; if none." promptTitle="Tip" prompt="Enter the number of owners/exec. officers and their total combined estimated annual payroll." sqref="B4 F4 B18 F18 I4 I18 L4 L18" xr:uid="{68933305-BF85-4C43-9F69-BA2C7D5A367C}">
      <formula1>1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A33E61E-8EA5-4BB0-B13D-BE6B8A184B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WC-app</vt:lpstr>
      <vt:lpstr>Sheet1</vt:lpstr>
      <vt:lpstr>Agree</vt:lpstr>
      <vt:lpstr>Interest</vt:lpstr>
      <vt:lpstr>LienBankrupt</vt:lpstr>
      <vt:lpstr>'WC-app'!Print_Area</vt:lpstr>
      <vt:lpstr>TemplatePrintArea</vt:lpstr>
      <vt:lpstr>'WC-app'!YesNo</vt:lpstr>
      <vt:lpstr>YesNoSome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Buy vs. lease car calculator</dc:title>
  <dc:creator>Peter Schlactus</dc:creator>
  <cp:keywords/>
  <cp:lastModifiedBy>Peter Schlactus</cp:lastModifiedBy>
  <cp:lastPrinted>2021-11-04T19:57:51Z</cp:lastPrinted>
  <dcterms:created xsi:type="dcterms:W3CDTF">2017-08-09T20:12:14Z</dcterms:created>
  <dcterms:modified xsi:type="dcterms:W3CDTF">2023-10-23T14:08:38Z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TC010525041033</vt:lpwstr>
  </property>
</Properties>
</file>